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<sst xmlns="http://schemas.openxmlformats.org/spreadsheetml/2006/main" count="202" uniqueCount="156">
  <si>
    <t>附件：</t>
  </si>
  <si>
    <t>时尚体育季服务项目政府采购绩效评价指标体系</t>
  </si>
  <si>
    <t>序号</t>
  </si>
  <si>
    <t>一级指标</t>
  </si>
  <si>
    <t>二级指标</t>
  </si>
  <si>
    <t>三级指标</t>
  </si>
  <si>
    <t>计分标准</t>
  </si>
  <si>
    <t>权重</t>
  </si>
  <si>
    <t>评价依据</t>
  </si>
  <si>
    <t>得分</t>
  </si>
  <si>
    <t>得分率</t>
  </si>
  <si>
    <t>(一)政府采购预算</t>
  </si>
  <si>
    <t>准确性</t>
  </si>
  <si>
    <r>
      <rPr>
        <sz val="11"/>
        <color rgb="FF000000"/>
        <rFont val="仿宋"/>
        <charset val="134"/>
      </rPr>
      <t>☆A=1-（全年经调整的政府采</t>
    </r>
    <r>
      <rPr>
        <sz val="11"/>
        <rFont val="仿宋"/>
        <charset val="134"/>
      </rPr>
      <t>购预算/全年政府采购预算*100%）（注：经调整的政府采购预算情形包括，年中追加政府采购预算、政府采购管理交易系统内变更品目的政府采购预算）</t>
    </r>
  </si>
  <si>
    <t>A*权重</t>
  </si>
  <si>
    <t>☆A=1-（2039.853万元/6969.263万元*100%）=70.73%，本项得分=2*70.73%=1.41分。</t>
  </si>
  <si>
    <t>政策落实性</t>
  </si>
  <si>
    <t>☆B=专门面向中小企业预留的政府采购预算/全年政府采购预算*100%</t>
  </si>
  <si>
    <t>B≥40%得3分；30%≤B＜40%得1分；B＜30%不得分</t>
  </si>
  <si>
    <t>☆B=1182.41万元/6969.263万元*100%=16.97%＜30%，本项不得分。</t>
  </si>
  <si>
    <t>时效性</t>
  </si>
  <si>
    <t>☆C=全年追加政府采购预算批复3个月内签订合同对应预算金额/全年追加政府采购预算金额*100%</t>
  </si>
  <si>
    <t>C*权重</t>
  </si>
  <si>
    <t>☆C=375.8777/2039.853*100%=18.43%,本项得分=18.43%*2=0.37分。</t>
  </si>
  <si>
    <t>(二)政府采购计划</t>
  </si>
  <si>
    <t>规范性</t>
  </si>
  <si>
    <t>是否包括采购需求、实施时间、采购组织形式、采购方式等内容</t>
  </si>
  <si>
    <t>“是”得此项满分，“否”此项不得分（本表是否项均按此标准）　</t>
  </si>
  <si>
    <t>获取的采购计划中包括采购需求、实施时间、采购组织形式、采购方式等内容，得2分。</t>
  </si>
  <si>
    <t>☆D=1-（全年变更政府采购计划金额/全年政府采购预算金额*100%）</t>
  </si>
  <si>
    <t>D*权重</t>
  </si>
  <si>
    <t>☆D=1-（0/4929.41*100%）=100%，本项得分=100%*2=2分。</t>
  </si>
  <si>
    <t>完整性</t>
  </si>
  <si>
    <r>
      <rPr>
        <sz val="11"/>
        <color rgb="FF000000"/>
        <rFont val="仿宋"/>
        <charset val="134"/>
      </rPr>
      <t>☆</t>
    </r>
    <r>
      <rPr>
        <sz val="11"/>
        <color theme="1"/>
        <rFont val="仿宋"/>
        <charset val="134"/>
      </rPr>
      <t>是否对本单位政府采购项目全部编制政府采购计划</t>
    </r>
  </si>
  <si>
    <t>经获取2021年采购计划明细表，可知本单位政府采购项目全部编制政府采购计划，得2分。</t>
  </si>
  <si>
    <t>(三)政府采购意向</t>
  </si>
  <si>
    <t>采购活动开展前，采购意向公示期是否不少于30天，本单位同类项目意向公示是否统一、规范</t>
  </si>
  <si>
    <t>该项目采购意向公示日期为2021年9月1日，2021年9月24号发布招标公告，不满足采购意向公示期不少于30天的要求，得0分。</t>
  </si>
  <si>
    <t>内容是否包括采购项目名称、采购需求概况、预算金额、预计采购时间</t>
  </si>
  <si>
    <t>根据获取的采购意向文件，公示内容包括采购项目名称、采购需求概况、预算金额、预计采购时间，得2分。</t>
  </si>
  <si>
    <t>公开透明性</t>
  </si>
  <si>
    <t>是否在指定媒体“青岛市政府采购网”公开相关信息</t>
  </si>
  <si>
    <t>该项目在指定媒体“青岛市政府采购网”公开相关信息，得1分。</t>
  </si>
  <si>
    <t>(四)政府采购需求</t>
  </si>
  <si>
    <t>是否按照规定要求对采购需求进行论证</t>
  </si>
  <si>
    <t>该项目按照规定要求对采购需求进行论证，采购需求清晰明确，得2分。</t>
  </si>
  <si>
    <t>采购需求公示期是否不少于3天，本单位同类项目需求公示是否统一、规范</t>
  </si>
  <si>
    <t>该项目采购需求公示日期为2021年9月23日，2021年9月24日发布招标公告，不满足采购需求公示期不少于3天的要求，得0分。</t>
  </si>
  <si>
    <t>采购活动开展前，是否按照规定要求对采购需求进行论证，是否开展了采购需求调查，并按要求确定需求内容</t>
  </si>
  <si>
    <t>采购活动开展前，按照规定要求对采购需求进行论证，且已开展采购需求调查，并按要求确定需求内容，得2分。</t>
  </si>
  <si>
    <t>(五)组织采购</t>
  </si>
  <si>
    <t>资格预审公告、采购公告、采购结果等发布时间是否满足法定时限要求</t>
  </si>
  <si>
    <t>本项目不适用资格预审，采购公告和采购结果发布时间满足法定时限要求，得2分。</t>
  </si>
  <si>
    <t>是否对在政府采购活动中诚信记录良好的供应商免收投标保证金；是否允许以支票、汇票、本票或者金融机构、担保机构出具的保函等非现金形式提交投标保证金，是否按规定退付投标保证金</t>
  </si>
  <si>
    <t>本项目无须支付履约保证金，不适用本指标，得2分。</t>
  </si>
  <si>
    <t>是否允许以担保支票、押金证明、保险单、信用证、银行保险公司出具保函等形式提交履约保证金，是否及时退付履约保证金</t>
  </si>
  <si>
    <t>是否有评审专家劳务报酬转嫁行为</t>
  </si>
  <si>
    <t>经获取资金支付凭证，无评审专家劳务报酬转嫁行为，评审专家费由体育局自行支付，得1分。</t>
  </si>
  <si>
    <t>是否在采购文件中明确对节能环保产品、中小企业、监狱企业、残疾人福利企业、创新产品的采购政策</t>
  </si>
  <si>
    <t>该项目在采购文件中明确对节能环保产品、中小企业、监狱企业、残疾人福利企业、创新产品的采购政策，得2分。</t>
  </si>
  <si>
    <t>采购限额标准以上，200万元以下的货物和服务采购项目、400万元以下的工程采购项目，适宜由中小企业提供的，采购人是否专门面向中小企业采购</t>
  </si>
  <si>
    <t>本项目预算资金为241万，属于200万元以上的服务采购项目，不适用该指标。为非面向中小企业预留份额的采购包。得2分。</t>
  </si>
  <si>
    <t>超过200万元的货物和服务采购项目、超过400万元的工程采购项目中适宜由中小企业提供的，是否预留该部分采购项目预算总额的30%以上专门面向中小企业采购，其中预留给小微企业的比例不低于60%</t>
  </si>
  <si>
    <t>本项目预算资金为241万，属于200万元以上的服务采购项目，采购要求仅需一家供应商且不允许分包，不适用专门预留资金面向中小企业采购情况，得2分。</t>
  </si>
  <si>
    <t>☆E=中小企业政府采购合同金额/全年政府采购合同金额*100%</t>
  </si>
  <si>
    <t>E≥40%得3分；30%≤E＜40%得1分；E＜30%不得分</t>
  </si>
  <si>
    <t>☆E=4388.21/4665.53*100%=94.06%,大于40%，得3分。</t>
  </si>
  <si>
    <t>采用公开招标方式采购的项目（追加项目除外），是否在10月底前发布采购公告</t>
  </si>
  <si>
    <t>2021年9月23日在青岛市政府采购网发布采购招标公告，在10月底之前发布采购公告，得2分。</t>
  </si>
  <si>
    <t>是否在评审活动结束后10个工作日内，支付评审专家劳务报酬</t>
  </si>
  <si>
    <t>2021年10月19日评审结束，因评审专家未及时开具发票，付款时间为2021年12月14日。得0分。</t>
  </si>
  <si>
    <t>资格预审公告、采购公告、采购结果等是否在指定媒体“青岛市政府采购网”公开相关信息</t>
  </si>
  <si>
    <t>资格预审公告不适用、采购公告、采购结果等是在指定媒体“青岛市政府采购网”公开相关信息，得1分。</t>
  </si>
  <si>
    <t>（六）合同订立</t>
  </si>
  <si>
    <t>政府采购合同中是否明确约定采购标的、数量、质量、价款或报酬、履行期限及方式、验收要求、质量纠纷解决方式、双方的违约责任等内容</t>
  </si>
  <si>
    <t>采购合同中明确约定采购标的、数量、质量、价款或报酬、履行期限及方式、验收要求、质量纠纷解决方式、双方的违约责任等内容，得2分。</t>
  </si>
  <si>
    <t>是否对供应商参与政府采购合同融资给予推广、支持</t>
  </si>
  <si>
    <t>对供应商参与政府采购合同融资给予推广、支持，得2分。</t>
  </si>
  <si>
    <t>☆F=使用采购贷政府采购合同金额/政府采购合同金额*100%</t>
  </si>
  <si>
    <t>F*权重</t>
  </si>
  <si>
    <t>2021年提供的合同中未见采购贷相关政策，得0分。</t>
  </si>
  <si>
    <t>是否在中标（成交）通知书发出之日起10个工作日内签订政府采购合同</t>
  </si>
  <si>
    <t>中标（成交）通知书发出之日2021年10月19日，2021年10月22日签订合同，满足中标（成交）通知书发出之日起10个工作日内签订政府采购合同的要求，得2分。</t>
  </si>
  <si>
    <t>采购人是否自合同签订之日起2个工作日内，进行合同备案</t>
  </si>
  <si>
    <t>2021年10月22日（周五）签订合同，2021年10月26日（周二）备案公示，符合2个工作日要求，得2分。</t>
  </si>
  <si>
    <t>在指定媒体“青岛市政府采购网”公开相关信息，得1分。</t>
  </si>
  <si>
    <t>（七）履约验收</t>
  </si>
  <si>
    <t>验收报告是否由验收人员签字，并列明各项标准的验收情况及项目总体评价等事项，对验收结论、履约质量等明确表态</t>
  </si>
  <si>
    <t>经检查验收单及验收报告，验收报告是由验收人员签字，并列明各项标准的验收情况及项目总体评价等事项，对验收结论、履约质量等明确表态，得2分。</t>
  </si>
  <si>
    <t>是否在收到供应商项目验收建议之日起7个工作日内，按照规定流程及要求组织采购项目实质性验收</t>
  </si>
  <si>
    <t>2021年12月20日和2021年12月23日供应商提交验收申请，2021年12月20日和2021年12月23日按照规定流程及要求组织采购项目实质性验收，得2分。</t>
  </si>
  <si>
    <t>（八）资金支付</t>
  </si>
  <si>
    <t>政府采购合同是否约定资金支付的方式、比例、时间和条件，明确逾期支付资金的违约责任</t>
  </si>
  <si>
    <t>采购合同已经约定资金支付的方式、比例、时间和条件，明确逾期支付资金的违约责任，得2分。</t>
  </si>
  <si>
    <t>是否按照合同约定的付款方式及付款进度支付款项</t>
  </si>
  <si>
    <t>2021年10月22日签订合同，合同约定在合同签订后支付50%预付款，剩余款项于验收合格后支付，因青岛市体育产业发展中心未及时提供发票，故于2021年12月13日按照约定发付款方式支付首付款，并对已完成的项目验收合格后支付进度款。得2分。</t>
  </si>
  <si>
    <t>是否在收到发票后5个工作日内对满足合同约定支付条件的及时支付合同资金</t>
  </si>
  <si>
    <t>在收到发票后5个工作日内对满足合同约定支付条件的及时支付合同资金，得2分。</t>
  </si>
  <si>
    <t>（九）采购质量</t>
  </si>
  <si>
    <t>质疑答复是否证据充分、内容全面、意见明确，无答复内容含糊不清、模棱两可、敷衍了事、内容不全等情况，并以书面形式通知质疑供应商和其他有关供应商</t>
  </si>
  <si>
    <t>该项目无质疑，不适用该指标，得1分。</t>
  </si>
  <si>
    <t>是否在收到供应商质疑后7个工作日内作出答复，其中对不需经过论证即可作出判断的质疑，在3个工作日内作出答复</t>
  </si>
  <si>
    <t>效益性</t>
  </si>
  <si>
    <t>是否引起较高社会公众关注度</t>
  </si>
  <si>
    <t>该项目自开展以来，人民日报、新华社、学习强国、新浪、搜狐等全国知名媒体发布多篇相关新闻报道，其中“双十一”公益直播和FPV穿越机大赛两场活动，直播流量分别为96万和99万，获得了较高社会关注度，得1分。</t>
  </si>
  <si>
    <t>是否有较高社会机构参与度</t>
  </si>
  <si>
    <t>时尚体育服装博览会吸引了阿迪达斯、彪马、锐步、安踏、迪卡侬等多家世界知名体育头部品牌参与，得1分。</t>
  </si>
  <si>
    <t>科学性</t>
  </si>
  <si>
    <t>☆被质疑率(G)=1-（被质疑项目个数/完成采购项目总数*100%）</t>
  </si>
  <si>
    <t>G*权重</t>
  </si>
  <si>
    <t>☆被质疑率(G)=1-（0/36*100%）=100.00%，本项得分=100.00%*2=2分。</t>
  </si>
  <si>
    <t>☆被投诉率(H)=1-（被有效投诉项目个数/完成采购项目总数*100%）</t>
  </si>
  <si>
    <t>H*权重</t>
  </si>
  <si>
    <t>☆被投诉率(H)=1-（0/36*100%）=100.00%，本项得分=100.00%*2=2分。</t>
  </si>
  <si>
    <t>☆废标率(I)=废标政府采购项目个数/全年组织政府采购项目个数*100%</t>
  </si>
  <si>
    <t>（1-I）*权重</t>
  </si>
  <si>
    <t>☆废标率(I)=2/36*100%=5.56%，本项得分=（1-5.56%）*2=1.89分。</t>
  </si>
  <si>
    <t>（十）采购内控管理</t>
  </si>
  <si>
    <t>采购协议是否明确本部门和采购代理机构的权利、义务</t>
  </si>
  <si>
    <t>根据《时尚体育季服务合同》订立内容，明确体育局与中标人的权利与义务，得2分。</t>
  </si>
  <si>
    <t>是否出现规避集中采购违规委托社会代理机构的情形</t>
  </si>
  <si>
    <t>根据关于公布《青岛市2021年政府集中采购目录及限额标准》的通知（青财采〔2020〕25号）规定，该项目属于分散采购项目，不存在出现规避集中采购违规委托社会代理机构的情形，得2分。</t>
  </si>
  <si>
    <t>是否按照法定情形，依法合规选择相应采购方式</t>
  </si>
  <si>
    <t>根据《青岛市体育局关于进一步规范政府采购流程的通知》（青体字[2020]17号）规定,公开招标作为政府采购的主要采购方式，采购预算金额在青岛市规定分散采购限额标准以上，应采用公开招标方式。该项目采购方式为公开招标，符合规定，得2分。</t>
  </si>
  <si>
    <t>是否存在因采购文件编制不合规导致的有效投诉</t>
  </si>
  <si>
    <t>不存在因采购文件编制不合规导致的有效投诉，得2分。</t>
  </si>
  <si>
    <t>是否授权人员作为采购人代表公平公正参与评审，是否因评审中存在倾向性或指定性情形导致举报、有效投诉等</t>
  </si>
  <si>
    <t>本项目授权作为采购人代表公平公正参与评审，不存在因评审中存在倾向性或指定性情形导致举报、有效投诉等，得2分。</t>
  </si>
  <si>
    <t>供应商对政府采购活动相关事项提出询问，是否在3个工作日内依法进行答复，并将答复意见发送全体投标人</t>
  </si>
  <si>
    <t>该项目供应商未对采购活动提出询问，不适用该指标，得2分。</t>
  </si>
  <si>
    <t>是否按照规定保存采购档案，且内容齐全完整</t>
  </si>
  <si>
    <t>按照规定保存采购档案，且内容齐全完整，得2分。</t>
  </si>
  <si>
    <t>☆是否明确政府采购管理部门，具体负责本单位政府采购管理工作，并指定专人作为采购管理员</t>
  </si>
  <si>
    <t>根据《青岛市体育局关于进一步规范政府采购流程的通知》（青体字[2020]17号），明确政府采购管理部门具体负责本单位政府采购管理工作，并指定专人作为采购管理员，得2分。</t>
  </si>
  <si>
    <t>☆是否建立采购需求制定与内部审核、采购文件编制与复审、采购评审与结果确定、采购组织与履约验收、合同签订与验收评价等关联岗位互相分离规则</t>
  </si>
  <si>
    <t xml:space="preserve">根据《青岛市体育局机关内部控制操作手册》对采购相关的各项工进行岗位职责分离，得2分。
</t>
  </si>
  <si>
    <t>☆是否建立风险防控台账，对关键岗位实施重点监督和定期轮岗，并明确主要负责人员</t>
  </si>
  <si>
    <t>青岛市体育局建立了风险防控台账，并对关键岗位实施重点监督和定期轮岗，并明确主要负责人员，得2分。</t>
  </si>
  <si>
    <t>☆是否建立内部决策和审查机制，任何个人不得单独决策或者擅自改变集体决策</t>
  </si>
  <si>
    <t>青岛市体育局建立了内部决策和审查机制，任何个人不得单独决策或者擅自改变集体决策，得2分。</t>
  </si>
  <si>
    <t>合计得分</t>
  </si>
  <si>
    <t>注：☆指标用于单位整体评价，可视情况将☆条款用于项目评价。</t>
  </si>
  <si>
    <t>指标</t>
  </si>
  <si>
    <t>分值</t>
  </si>
  <si>
    <t>政府采购预算</t>
  </si>
  <si>
    <t>政府采购计划</t>
  </si>
  <si>
    <t>政府采购意向</t>
  </si>
  <si>
    <t>政府采购需求</t>
  </si>
  <si>
    <t>组织采购</t>
  </si>
  <si>
    <t>合同订立</t>
  </si>
  <si>
    <t>履约验收</t>
  </si>
  <si>
    <t>资金支付</t>
  </si>
  <si>
    <t>采购质量</t>
  </si>
  <si>
    <t>采购内控管理</t>
  </si>
  <si>
    <t>合计</t>
  </si>
  <si>
    <t>（11分）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</si>
</sst>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10" fontId="2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6" fontId="10" fillId="0" borderId="0" xfId="0" applyNumberFormat="1" applyFont="1" applyAlignment="1">
      <alignment horizontal="left" vertical="center" wrapText="1"/>
    </xf>
    <xf numFmtId="10" fontId="0" fillId="0" borderId="6" xfId="11" applyNumberFormat="1" applyFont="1" applyFill="1" applyBorder="1">
      <alignment vertical="center"/>
    </xf>
    <xf numFmtId="10" fontId="0" fillId="0" borderId="6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60"/>
  <sheetViews>
    <sheetView tabSelected="1" view="pageBreakPreview" zoomScale="85" zoomScaleNormal="100" workbookViewId="0">
      <pane xSplit="3" ySplit="3" topLeftCell="D35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3.5"/>
  <cols>
    <col min="1" max="1" width="6.5" customWidth="1"/>
    <col min="2" max="2" width="14" customWidth="1"/>
    <col min="3" max="3" width="14.75" customWidth="1"/>
    <col min="4" max="4" width="49.75" customWidth="1"/>
    <col min="5" max="5" width="25.375" customWidth="1"/>
    <col min="6" max="6" width="9.125" style="21" customWidth="1"/>
    <col min="7" max="7" width="44" style="21" customWidth="1"/>
    <col min="8" max="8" width="9.125" style="21" customWidth="1"/>
    <col min="9" max="9" width="9.125" customWidth="1"/>
  </cols>
  <sheetData>
    <row r="1" spans="1:1">
      <c r="A1" t="s">
        <v>0</v>
      </c>
    </row>
    <row r="2" ht="20.25" spans="1:9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ht="20.1" customHeight="1" spans="1:9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4" t="s">
        <v>8</v>
      </c>
      <c r="H3" s="24" t="s">
        <v>9</v>
      </c>
      <c r="I3" s="23" t="s">
        <v>10</v>
      </c>
    </row>
    <row r="4" s="19" customFormat="1" ht="66.75" customHeight="1" spans="1:9">
      <c r="A4" s="25">
        <v>1</v>
      </c>
      <c r="B4" s="25" t="s">
        <v>11</v>
      </c>
      <c r="C4" s="25" t="s">
        <v>12</v>
      </c>
      <c r="D4" s="26" t="s">
        <v>13</v>
      </c>
      <c r="E4" s="25" t="s">
        <v>14</v>
      </c>
      <c r="F4" s="27">
        <v>2</v>
      </c>
      <c r="G4" s="27" t="s">
        <v>15</v>
      </c>
      <c r="H4" s="28">
        <v>1.41</v>
      </c>
      <c r="I4" s="40">
        <f>H4/F4</f>
        <v>0.705</v>
      </c>
    </row>
    <row r="5" s="19" customFormat="1" ht="41.25" customHeight="1" spans="1:9">
      <c r="A5" s="25">
        <v>2</v>
      </c>
      <c r="B5" s="25"/>
      <c r="C5" s="25" t="s">
        <v>16</v>
      </c>
      <c r="D5" s="29" t="s">
        <v>17</v>
      </c>
      <c r="E5" s="25" t="s">
        <v>18</v>
      </c>
      <c r="F5" s="27">
        <v>3</v>
      </c>
      <c r="G5" s="27" t="s">
        <v>19</v>
      </c>
      <c r="H5" s="28">
        <v>0</v>
      </c>
      <c r="I5" s="40">
        <f t="shared" ref="I5:I43" si="0">H5/F5</f>
        <v>0</v>
      </c>
    </row>
    <row r="6" s="19" customFormat="1" ht="42.75" customHeight="1" spans="1:9">
      <c r="A6" s="25">
        <v>3</v>
      </c>
      <c r="B6" s="25"/>
      <c r="C6" s="25" t="s">
        <v>20</v>
      </c>
      <c r="D6" s="26" t="s">
        <v>21</v>
      </c>
      <c r="E6" s="25" t="s">
        <v>22</v>
      </c>
      <c r="F6" s="27">
        <v>2</v>
      </c>
      <c r="G6" s="30" t="s">
        <v>23</v>
      </c>
      <c r="H6" s="28">
        <v>0.37</v>
      </c>
      <c r="I6" s="40">
        <f t="shared" si="0"/>
        <v>0.185</v>
      </c>
    </row>
    <row r="7" s="19" customFormat="1" ht="44.1" customHeight="1" spans="1:9">
      <c r="A7" s="25">
        <v>4</v>
      </c>
      <c r="B7" s="25" t="s">
        <v>24</v>
      </c>
      <c r="C7" s="25" t="s">
        <v>25</v>
      </c>
      <c r="D7" s="26" t="s">
        <v>26</v>
      </c>
      <c r="E7" s="25" t="s">
        <v>27</v>
      </c>
      <c r="F7" s="27">
        <v>2</v>
      </c>
      <c r="G7" s="27" t="s">
        <v>28</v>
      </c>
      <c r="H7" s="28">
        <v>2</v>
      </c>
      <c r="I7" s="40">
        <f t="shared" si="0"/>
        <v>1</v>
      </c>
    </row>
    <row r="8" s="19" customFormat="1" ht="36.95" customHeight="1" spans="1:9">
      <c r="A8" s="25">
        <v>5</v>
      </c>
      <c r="B8" s="25"/>
      <c r="C8" s="25" t="s">
        <v>12</v>
      </c>
      <c r="D8" s="26" t="s">
        <v>29</v>
      </c>
      <c r="E8" s="25" t="s">
        <v>30</v>
      </c>
      <c r="F8" s="27">
        <v>2</v>
      </c>
      <c r="G8" s="27" t="s">
        <v>31</v>
      </c>
      <c r="H8" s="28">
        <v>2</v>
      </c>
      <c r="I8" s="40">
        <f t="shared" si="0"/>
        <v>1</v>
      </c>
    </row>
    <row r="9" s="19" customFormat="1" ht="36.75" customHeight="1" spans="1:9">
      <c r="A9" s="25">
        <v>6</v>
      </c>
      <c r="B9" s="25"/>
      <c r="C9" s="25" t="s">
        <v>32</v>
      </c>
      <c r="D9" s="26" t="s">
        <v>33</v>
      </c>
      <c r="E9" s="25"/>
      <c r="F9" s="27">
        <v>2</v>
      </c>
      <c r="G9" s="27" t="s">
        <v>34</v>
      </c>
      <c r="H9" s="28">
        <v>2</v>
      </c>
      <c r="I9" s="40">
        <f t="shared" si="0"/>
        <v>1</v>
      </c>
    </row>
    <row r="10" s="20" customFormat="1" ht="59.25" customHeight="1" spans="1:9">
      <c r="A10" s="25">
        <v>7</v>
      </c>
      <c r="B10" s="25" t="s">
        <v>35</v>
      </c>
      <c r="C10" s="25" t="s">
        <v>25</v>
      </c>
      <c r="D10" s="31" t="s">
        <v>36</v>
      </c>
      <c r="E10" s="31"/>
      <c r="F10" s="27">
        <v>2</v>
      </c>
      <c r="G10" s="27" t="s">
        <v>37</v>
      </c>
      <c r="H10" s="28">
        <v>0</v>
      </c>
      <c r="I10" s="40">
        <f t="shared" si="0"/>
        <v>0</v>
      </c>
    </row>
    <row r="11" s="20" customFormat="1" ht="48.75" customHeight="1" spans="1:9">
      <c r="A11" s="25">
        <v>8</v>
      </c>
      <c r="B11" s="25"/>
      <c r="C11" s="25" t="s">
        <v>32</v>
      </c>
      <c r="D11" s="26" t="s">
        <v>38</v>
      </c>
      <c r="E11" s="26"/>
      <c r="F11" s="27">
        <v>2</v>
      </c>
      <c r="G11" s="27" t="s">
        <v>39</v>
      </c>
      <c r="H11" s="28">
        <v>2</v>
      </c>
      <c r="I11" s="40">
        <f t="shared" si="0"/>
        <v>1</v>
      </c>
    </row>
    <row r="12" s="20" customFormat="1" ht="38.25" customHeight="1" spans="1:9">
      <c r="A12" s="25">
        <v>9</v>
      </c>
      <c r="B12" s="25"/>
      <c r="C12" s="25" t="s">
        <v>40</v>
      </c>
      <c r="D12" s="26" t="s">
        <v>41</v>
      </c>
      <c r="E12" s="26"/>
      <c r="F12" s="27">
        <v>1</v>
      </c>
      <c r="G12" s="27" t="s">
        <v>42</v>
      </c>
      <c r="H12" s="28">
        <v>1</v>
      </c>
      <c r="I12" s="40">
        <f t="shared" si="0"/>
        <v>1</v>
      </c>
    </row>
    <row r="13" s="20" customFormat="1" ht="32.25" customHeight="1" spans="1:9">
      <c r="A13" s="25">
        <v>10</v>
      </c>
      <c r="B13" s="25" t="s">
        <v>43</v>
      </c>
      <c r="C13" s="25" t="s">
        <v>25</v>
      </c>
      <c r="D13" s="26" t="s">
        <v>44</v>
      </c>
      <c r="E13" s="26"/>
      <c r="F13" s="27">
        <v>2</v>
      </c>
      <c r="G13" s="27" t="s">
        <v>45</v>
      </c>
      <c r="H13" s="28">
        <v>2</v>
      </c>
      <c r="I13" s="40">
        <f t="shared" si="0"/>
        <v>1</v>
      </c>
    </row>
    <row r="14" s="20" customFormat="1" ht="54" customHeight="1" spans="1:9">
      <c r="A14" s="25">
        <v>11</v>
      </c>
      <c r="B14" s="25"/>
      <c r="C14" s="25"/>
      <c r="D14" s="26" t="s">
        <v>46</v>
      </c>
      <c r="E14" s="31"/>
      <c r="F14" s="27">
        <v>2</v>
      </c>
      <c r="G14" s="27" t="s">
        <v>47</v>
      </c>
      <c r="H14" s="28">
        <v>0</v>
      </c>
      <c r="I14" s="40">
        <f t="shared" si="0"/>
        <v>0</v>
      </c>
    </row>
    <row r="15" s="20" customFormat="1" ht="51.75" customHeight="1" spans="1:9">
      <c r="A15" s="25">
        <v>12</v>
      </c>
      <c r="B15" s="25"/>
      <c r="C15" s="25" t="s">
        <v>32</v>
      </c>
      <c r="D15" s="31" t="s">
        <v>48</v>
      </c>
      <c r="E15" s="31"/>
      <c r="F15" s="27">
        <v>2</v>
      </c>
      <c r="G15" s="27" t="s">
        <v>49</v>
      </c>
      <c r="H15" s="28">
        <v>2</v>
      </c>
      <c r="I15" s="40">
        <f t="shared" si="0"/>
        <v>1</v>
      </c>
    </row>
    <row r="16" s="20" customFormat="1" ht="36" customHeight="1" spans="1:9">
      <c r="A16" s="25">
        <v>13</v>
      </c>
      <c r="B16" s="25"/>
      <c r="C16" s="25" t="s">
        <v>40</v>
      </c>
      <c r="D16" s="26" t="s">
        <v>41</v>
      </c>
      <c r="E16" s="26"/>
      <c r="F16" s="27">
        <v>1</v>
      </c>
      <c r="G16" s="27" t="s">
        <v>42</v>
      </c>
      <c r="H16" s="28">
        <v>1</v>
      </c>
      <c r="I16" s="40">
        <f t="shared" si="0"/>
        <v>1</v>
      </c>
    </row>
    <row r="17" s="20" customFormat="1" ht="41.25" customHeight="1" spans="1:9">
      <c r="A17" s="25">
        <v>14</v>
      </c>
      <c r="B17" s="25" t="s">
        <v>50</v>
      </c>
      <c r="C17" s="25" t="s">
        <v>25</v>
      </c>
      <c r="D17" s="26" t="s">
        <v>51</v>
      </c>
      <c r="E17" s="26"/>
      <c r="F17" s="27">
        <v>2</v>
      </c>
      <c r="G17" s="27" t="s">
        <v>52</v>
      </c>
      <c r="H17" s="28">
        <v>2</v>
      </c>
      <c r="I17" s="40">
        <f t="shared" si="0"/>
        <v>1</v>
      </c>
    </row>
    <row r="18" s="20" customFormat="1" ht="63.95" customHeight="1" spans="1:9">
      <c r="A18" s="25">
        <v>15</v>
      </c>
      <c r="B18" s="25"/>
      <c r="C18" s="25"/>
      <c r="D18" s="26" t="s">
        <v>53</v>
      </c>
      <c r="E18" s="26"/>
      <c r="F18" s="27">
        <v>2</v>
      </c>
      <c r="G18" s="27" t="s">
        <v>54</v>
      </c>
      <c r="H18" s="28">
        <v>2</v>
      </c>
      <c r="I18" s="40">
        <f t="shared" si="0"/>
        <v>1</v>
      </c>
    </row>
    <row r="19" s="20" customFormat="1" ht="45.75" customHeight="1" spans="1:9">
      <c r="A19" s="25">
        <v>16</v>
      </c>
      <c r="B19" s="25"/>
      <c r="C19" s="25"/>
      <c r="D19" s="26" t="s">
        <v>55</v>
      </c>
      <c r="E19" s="26"/>
      <c r="F19" s="27">
        <v>2</v>
      </c>
      <c r="G19" s="27" t="s">
        <v>54</v>
      </c>
      <c r="H19" s="28">
        <v>2</v>
      </c>
      <c r="I19" s="40">
        <f t="shared" si="0"/>
        <v>1</v>
      </c>
    </row>
    <row r="20" s="20" customFormat="1" ht="44.1" customHeight="1" spans="1:9">
      <c r="A20" s="25">
        <v>17</v>
      </c>
      <c r="B20" s="25"/>
      <c r="C20" s="25"/>
      <c r="D20" s="26" t="s">
        <v>56</v>
      </c>
      <c r="E20" s="26"/>
      <c r="F20" s="27">
        <v>1</v>
      </c>
      <c r="G20" s="27" t="s">
        <v>57</v>
      </c>
      <c r="H20" s="28">
        <v>1</v>
      </c>
      <c r="I20" s="40">
        <f t="shared" si="0"/>
        <v>1</v>
      </c>
    </row>
    <row r="21" ht="45.75" customHeight="1" spans="1:9">
      <c r="A21" s="23">
        <v>18</v>
      </c>
      <c r="B21" s="23"/>
      <c r="C21" s="23" t="s">
        <v>16</v>
      </c>
      <c r="D21" s="26" t="s">
        <v>58</v>
      </c>
      <c r="E21" s="26"/>
      <c r="F21" s="27">
        <v>2</v>
      </c>
      <c r="G21" s="27" t="s">
        <v>59</v>
      </c>
      <c r="H21" s="28">
        <v>2</v>
      </c>
      <c r="I21" s="40">
        <f t="shared" si="0"/>
        <v>1</v>
      </c>
    </row>
    <row r="22" ht="51.95" customHeight="1" spans="1:9">
      <c r="A22" s="23">
        <v>19</v>
      </c>
      <c r="B22" s="23"/>
      <c r="C22" s="23"/>
      <c r="D22" s="26" t="s">
        <v>60</v>
      </c>
      <c r="E22" s="26"/>
      <c r="F22" s="27">
        <v>2</v>
      </c>
      <c r="G22" s="27" t="s">
        <v>61</v>
      </c>
      <c r="H22" s="28">
        <v>2</v>
      </c>
      <c r="I22" s="40">
        <f t="shared" si="0"/>
        <v>1</v>
      </c>
    </row>
    <row r="23" ht="85.5" customHeight="1" spans="1:9">
      <c r="A23" s="23">
        <v>20</v>
      </c>
      <c r="B23" s="23"/>
      <c r="C23" s="23"/>
      <c r="D23" s="26" t="s">
        <v>62</v>
      </c>
      <c r="E23" s="26"/>
      <c r="F23" s="27">
        <v>2</v>
      </c>
      <c r="G23" s="27" t="s">
        <v>63</v>
      </c>
      <c r="H23" s="28">
        <v>2</v>
      </c>
      <c r="I23" s="40">
        <f t="shared" si="0"/>
        <v>1</v>
      </c>
    </row>
    <row r="24" ht="59.1" customHeight="1" spans="1:9">
      <c r="A24" s="23">
        <v>21</v>
      </c>
      <c r="B24" s="23"/>
      <c r="C24" s="23"/>
      <c r="D24" s="26" t="s">
        <v>64</v>
      </c>
      <c r="E24" s="25" t="s">
        <v>65</v>
      </c>
      <c r="F24" s="27">
        <v>3</v>
      </c>
      <c r="G24" s="27" t="s">
        <v>66</v>
      </c>
      <c r="H24" s="28">
        <v>3</v>
      </c>
      <c r="I24" s="40">
        <f t="shared" si="0"/>
        <v>1</v>
      </c>
    </row>
    <row r="25" s="20" customFormat="1" ht="51" customHeight="1" spans="1:9">
      <c r="A25" s="25">
        <v>22</v>
      </c>
      <c r="B25" s="25"/>
      <c r="C25" s="25" t="s">
        <v>20</v>
      </c>
      <c r="D25" s="26" t="s">
        <v>67</v>
      </c>
      <c r="E25" s="26"/>
      <c r="F25" s="27">
        <v>2</v>
      </c>
      <c r="G25" s="27" t="s">
        <v>68</v>
      </c>
      <c r="H25" s="28">
        <v>2</v>
      </c>
      <c r="I25" s="40">
        <f t="shared" si="0"/>
        <v>1</v>
      </c>
    </row>
    <row r="26" s="20" customFormat="1" ht="51" customHeight="1" spans="1:9">
      <c r="A26" s="25">
        <v>23</v>
      </c>
      <c r="B26" s="25"/>
      <c r="C26" s="25"/>
      <c r="D26" s="26" t="s">
        <v>69</v>
      </c>
      <c r="E26" s="26"/>
      <c r="F26" s="27">
        <v>1</v>
      </c>
      <c r="G26" s="27" t="s">
        <v>70</v>
      </c>
      <c r="H26" s="28">
        <v>0</v>
      </c>
      <c r="I26" s="40">
        <f t="shared" si="0"/>
        <v>0</v>
      </c>
    </row>
    <row r="27" s="20" customFormat="1" ht="51.75" customHeight="1" spans="1:9">
      <c r="A27" s="25">
        <v>24</v>
      </c>
      <c r="B27" s="25"/>
      <c r="C27" s="25" t="s">
        <v>40</v>
      </c>
      <c r="D27" s="26" t="s">
        <v>71</v>
      </c>
      <c r="E27" s="26"/>
      <c r="F27" s="27">
        <v>1</v>
      </c>
      <c r="G27" s="27" t="s">
        <v>72</v>
      </c>
      <c r="H27" s="28">
        <v>1</v>
      </c>
      <c r="I27" s="40">
        <f t="shared" si="0"/>
        <v>1</v>
      </c>
    </row>
    <row r="28" s="20" customFormat="1" ht="62.25" customHeight="1" spans="1:9">
      <c r="A28" s="25">
        <v>25</v>
      </c>
      <c r="B28" s="25" t="s">
        <v>73</v>
      </c>
      <c r="C28" s="25" t="s">
        <v>25</v>
      </c>
      <c r="D28" s="26" t="s">
        <v>74</v>
      </c>
      <c r="E28" s="26"/>
      <c r="F28" s="27">
        <v>2</v>
      </c>
      <c r="G28" s="27" t="s">
        <v>75</v>
      </c>
      <c r="H28" s="28">
        <v>2</v>
      </c>
      <c r="I28" s="40">
        <f t="shared" si="0"/>
        <v>1</v>
      </c>
    </row>
    <row r="29" ht="34.5" customHeight="1" spans="1:9">
      <c r="A29" s="23">
        <v>26</v>
      </c>
      <c r="B29" s="23"/>
      <c r="C29" s="25" t="s">
        <v>16</v>
      </c>
      <c r="D29" s="26" t="s">
        <v>76</v>
      </c>
      <c r="E29" s="26"/>
      <c r="F29" s="27">
        <v>2</v>
      </c>
      <c r="G29" s="27" t="s">
        <v>77</v>
      </c>
      <c r="H29" s="28">
        <v>2</v>
      </c>
      <c r="I29" s="40">
        <f t="shared" si="0"/>
        <v>1</v>
      </c>
    </row>
    <row r="30" ht="50.25" customHeight="1" spans="1:9">
      <c r="A30" s="23">
        <v>27</v>
      </c>
      <c r="B30" s="23"/>
      <c r="C30" s="25"/>
      <c r="D30" s="26" t="s">
        <v>78</v>
      </c>
      <c r="E30" s="25" t="s">
        <v>79</v>
      </c>
      <c r="F30" s="27">
        <v>2</v>
      </c>
      <c r="G30" s="32" t="s">
        <v>80</v>
      </c>
      <c r="H30" s="28">
        <v>0</v>
      </c>
      <c r="I30" s="40">
        <f t="shared" si="0"/>
        <v>0</v>
      </c>
    </row>
    <row r="31" ht="69.75" customHeight="1" spans="1:9">
      <c r="A31" s="23">
        <v>28</v>
      </c>
      <c r="B31" s="23"/>
      <c r="C31" s="25" t="s">
        <v>20</v>
      </c>
      <c r="D31" s="26" t="s">
        <v>81</v>
      </c>
      <c r="E31" s="26"/>
      <c r="F31" s="27">
        <v>2</v>
      </c>
      <c r="G31" s="27" t="s">
        <v>82</v>
      </c>
      <c r="H31" s="28">
        <v>2</v>
      </c>
      <c r="I31" s="40">
        <f t="shared" si="0"/>
        <v>1</v>
      </c>
    </row>
    <row r="32" ht="66" customHeight="1" spans="1:9">
      <c r="A32" s="23">
        <v>29</v>
      </c>
      <c r="B32" s="23"/>
      <c r="C32" s="25"/>
      <c r="D32" s="26" t="s">
        <v>83</v>
      </c>
      <c r="E32" s="26"/>
      <c r="F32" s="27">
        <v>2</v>
      </c>
      <c r="G32" s="27" t="s">
        <v>84</v>
      </c>
      <c r="H32" s="28">
        <v>2</v>
      </c>
      <c r="I32" s="40">
        <f t="shared" si="0"/>
        <v>1</v>
      </c>
    </row>
    <row r="33" ht="51.75" customHeight="1" spans="1:9">
      <c r="A33" s="23">
        <v>30</v>
      </c>
      <c r="B33" s="23"/>
      <c r="C33" s="25" t="s">
        <v>40</v>
      </c>
      <c r="D33" s="26" t="s">
        <v>41</v>
      </c>
      <c r="E33" s="26"/>
      <c r="F33" s="27">
        <v>1</v>
      </c>
      <c r="G33" s="27" t="s">
        <v>85</v>
      </c>
      <c r="H33" s="28">
        <v>1</v>
      </c>
      <c r="I33" s="40">
        <f t="shared" si="0"/>
        <v>1</v>
      </c>
    </row>
    <row r="34" ht="68.25" customHeight="1" spans="1:9">
      <c r="A34" s="23">
        <v>31</v>
      </c>
      <c r="B34" s="23" t="s">
        <v>86</v>
      </c>
      <c r="C34" s="25" t="s">
        <v>25</v>
      </c>
      <c r="D34" s="26" t="s">
        <v>87</v>
      </c>
      <c r="E34" s="26"/>
      <c r="F34" s="27">
        <v>2</v>
      </c>
      <c r="G34" s="27" t="s">
        <v>88</v>
      </c>
      <c r="H34" s="28">
        <v>2</v>
      </c>
      <c r="I34" s="40">
        <f t="shared" si="0"/>
        <v>1</v>
      </c>
    </row>
    <row r="35" ht="75" customHeight="1" spans="1:9">
      <c r="A35" s="23">
        <v>32</v>
      </c>
      <c r="B35" s="23"/>
      <c r="C35" s="25" t="s">
        <v>20</v>
      </c>
      <c r="D35" s="26" t="s">
        <v>89</v>
      </c>
      <c r="E35" s="26"/>
      <c r="F35" s="27">
        <v>2</v>
      </c>
      <c r="G35" s="27" t="s">
        <v>90</v>
      </c>
      <c r="H35" s="28">
        <v>2</v>
      </c>
      <c r="I35" s="40">
        <f t="shared" si="0"/>
        <v>1</v>
      </c>
    </row>
    <row r="36" ht="60.75" customHeight="1" spans="1:9">
      <c r="A36" s="23">
        <v>33</v>
      </c>
      <c r="B36" s="23"/>
      <c r="C36" s="25" t="s">
        <v>40</v>
      </c>
      <c r="D36" s="26" t="s">
        <v>41</v>
      </c>
      <c r="E36" s="26"/>
      <c r="F36" s="27">
        <v>1</v>
      </c>
      <c r="G36" s="27" t="s">
        <v>85</v>
      </c>
      <c r="H36" s="28">
        <v>1</v>
      </c>
      <c r="I36" s="40">
        <f t="shared" si="0"/>
        <v>1</v>
      </c>
    </row>
    <row r="37" s="20" customFormat="1" ht="68.25" customHeight="1" spans="1:9">
      <c r="A37" s="25">
        <v>34</v>
      </c>
      <c r="B37" s="25" t="s">
        <v>91</v>
      </c>
      <c r="C37" s="25" t="s">
        <v>25</v>
      </c>
      <c r="D37" s="26" t="s">
        <v>92</v>
      </c>
      <c r="E37" s="26"/>
      <c r="F37" s="27">
        <v>2</v>
      </c>
      <c r="G37" s="27" t="s">
        <v>93</v>
      </c>
      <c r="H37" s="28">
        <v>2</v>
      </c>
      <c r="I37" s="40">
        <f t="shared" si="0"/>
        <v>1</v>
      </c>
    </row>
    <row r="38" s="20" customFormat="1" ht="86.25" customHeight="1" spans="1:9">
      <c r="A38" s="25">
        <v>35</v>
      </c>
      <c r="B38" s="25"/>
      <c r="C38" s="25" t="s">
        <v>20</v>
      </c>
      <c r="D38" s="26" t="s">
        <v>94</v>
      </c>
      <c r="E38" s="26"/>
      <c r="F38" s="27">
        <v>2</v>
      </c>
      <c r="G38" s="27" t="s">
        <v>95</v>
      </c>
      <c r="H38" s="28">
        <v>2</v>
      </c>
      <c r="I38" s="40">
        <f t="shared" si="0"/>
        <v>1</v>
      </c>
    </row>
    <row r="39" s="20" customFormat="1" ht="52" customHeight="1" spans="1:9">
      <c r="A39" s="25">
        <v>36</v>
      </c>
      <c r="B39" s="25"/>
      <c r="C39" s="25"/>
      <c r="D39" s="26" t="s">
        <v>96</v>
      </c>
      <c r="E39" s="26"/>
      <c r="F39" s="27">
        <v>2</v>
      </c>
      <c r="G39" s="27" t="s">
        <v>97</v>
      </c>
      <c r="H39" s="28">
        <v>2</v>
      </c>
      <c r="I39" s="40">
        <f t="shared" si="0"/>
        <v>1</v>
      </c>
    </row>
    <row r="40" s="19" customFormat="1" ht="69.75" customHeight="1" spans="1:9">
      <c r="A40" s="25">
        <v>37</v>
      </c>
      <c r="B40" s="33" t="s">
        <v>98</v>
      </c>
      <c r="C40" s="25" t="s">
        <v>25</v>
      </c>
      <c r="D40" s="26" t="s">
        <v>99</v>
      </c>
      <c r="E40" s="26"/>
      <c r="F40" s="27">
        <v>1</v>
      </c>
      <c r="G40" s="27" t="s">
        <v>100</v>
      </c>
      <c r="H40" s="28">
        <v>1</v>
      </c>
      <c r="I40" s="40">
        <f t="shared" si="0"/>
        <v>1</v>
      </c>
    </row>
    <row r="41" ht="45" customHeight="1" spans="1:9">
      <c r="A41" s="25">
        <v>38</v>
      </c>
      <c r="B41" s="33"/>
      <c r="C41" s="25" t="s">
        <v>20</v>
      </c>
      <c r="D41" s="26" t="s">
        <v>101</v>
      </c>
      <c r="E41" s="26"/>
      <c r="F41" s="27">
        <v>1</v>
      </c>
      <c r="G41" s="27" t="s">
        <v>100</v>
      </c>
      <c r="H41" s="28">
        <v>1</v>
      </c>
      <c r="I41" s="40">
        <f t="shared" si="0"/>
        <v>1</v>
      </c>
    </row>
    <row r="42" ht="67" customHeight="1" spans="1:9">
      <c r="A42" s="25">
        <v>39</v>
      </c>
      <c r="B42" s="33"/>
      <c r="C42" s="34" t="s">
        <v>102</v>
      </c>
      <c r="D42" s="26" t="s">
        <v>103</v>
      </c>
      <c r="E42" s="26"/>
      <c r="F42" s="27">
        <v>1</v>
      </c>
      <c r="G42" s="27" t="s">
        <v>104</v>
      </c>
      <c r="H42" s="28">
        <v>1</v>
      </c>
      <c r="I42" s="40">
        <f t="shared" si="0"/>
        <v>1</v>
      </c>
    </row>
    <row r="43" ht="43" customHeight="1" spans="1:9">
      <c r="A43" s="25">
        <v>40</v>
      </c>
      <c r="B43" s="33"/>
      <c r="C43" s="35"/>
      <c r="D43" s="26" t="s">
        <v>105</v>
      </c>
      <c r="E43" s="26"/>
      <c r="F43" s="27">
        <v>1</v>
      </c>
      <c r="G43" s="27" t="s">
        <v>106</v>
      </c>
      <c r="H43" s="28">
        <v>1</v>
      </c>
      <c r="I43" s="40">
        <f t="shared" si="0"/>
        <v>1</v>
      </c>
    </row>
    <row r="44" ht="47.25" customHeight="1" spans="1:9">
      <c r="A44" s="25">
        <v>41</v>
      </c>
      <c r="B44" s="33"/>
      <c r="C44" s="25" t="s">
        <v>107</v>
      </c>
      <c r="D44" s="26" t="s">
        <v>108</v>
      </c>
      <c r="E44" s="25" t="s">
        <v>109</v>
      </c>
      <c r="F44" s="27">
        <v>2</v>
      </c>
      <c r="G44" s="27" t="s">
        <v>110</v>
      </c>
      <c r="H44" s="28">
        <v>2</v>
      </c>
      <c r="I44" s="40">
        <f t="shared" ref="I44:I59" si="1">H44/F44</f>
        <v>1</v>
      </c>
    </row>
    <row r="45" ht="42" customHeight="1" spans="1:9">
      <c r="A45" s="25">
        <v>42</v>
      </c>
      <c r="B45" s="33"/>
      <c r="C45" s="25"/>
      <c r="D45" s="36" t="s">
        <v>111</v>
      </c>
      <c r="E45" s="25" t="s">
        <v>112</v>
      </c>
      <c r="F45" s="27">
        <v>2</v>
      </c>
      <c r="G45" s="27" t="s">
        <v>113</v>
      </c>
      <c r="H45" s="28">
        <v>2</v>
      </c>
      <c r="I45" s="40">
        <f t="shared" si="1"/>
        <v>1</v>
      </c>
    </row>
    <row r="46" ht="42" customHeight="1" spans="1:9">
      <c r="A46" s="25">
        <v>43</v>
      </c>
      <c r="B46" s="33"/>
      <c r="C46" s="25"/>
      <c r="D46" s="26" t="s">
        <v>114</v>
      </c>
      <c r="E46" s="25" t="s">
        <v>115</v>
      </c>
      <c r="F46" s="27">
        <v>2</v>
      </c>
      <c r="G46" s="27" t="s">
        <v>116</v>
      </c>
      <c r="H46" s="28">
        <v>1.89</v>
      </c>
      <c r="I46" s="40">
        <f t="shared" si="1"/>
        <v>0.945</v>
      </c>
    </row>
    <row r="47" ht="40" customHeight="1" spans="1:9">
      <c r="A47" s="25">
        <v>44</v>
      </c>
      <c r="B47" s="33"/>
      <c r="C47" s="25" t="s">
        <v>40</v>
      </c>
      <c r="D47" s="26" t="s">
        <v>41</v>
      </c>
      <c r="E47" s="26"/>
      <c r="F47" s="27">
        <v>1</v>
      </c>
      <c r="G47" s="27" t="s">
        <v>85</v>
      </c>
      <c r="H47" s="28">
        <v>1</v>
      </c>
      <c r="I47" s="40">
        <f t="shared" si="1"/>
        <v>1</v>
      </c>
    </row>
    <row r="48" ht="41.25" customHeight="1" spans="1:9">
      <c r="A48" s="25">
        <v>45</v>
      </c>
      <c r="B48" s="23" t="s">
        <v>117</v>
      </c>
      <c r="C48" s="23" t="s">
        <v>25</v>
      </c>
      <c r="D48" s="26" t="s">
        <v>118</v>
      </c>
      <c r="E48" s="26"/>
      <c r="F48" s="27">
        <v>2</v>
      </c>
      <c r="G48" s="27" t="s">
        <v>119</v>
      </c>
      <c r="H48" s="28">
        <v>2</v>
      </c>
      <c r="I48" s="40">
        <f t="shared" si="1"/>
        <v>1</v>
      </c>
    </row>
    <row r="49" ht="84" customHeight="1" spans="1:9">
      <c r="A49" s="25">
        <v>46</v>
      </c>
      <c r="B49" s="23"/>
      <c r="C49" s="23"/>
      <c r="D49" s="26" t="s">
        <v>120</v>
      </c>
      <c r="E49" s="26"/>
      <c r="F49" s="27">
        <v>2</v>
      </c>
      <c r="G49" s="27" t="s">
        <v>121</v>
      </c>
      <c r="H49" s="28">
        <v>2</v>
      </c>
      <c r="I49" s="40">
        <f t="shared" si="1"/>
        <v>1</v>
      </c>
    </row>
    <row r="50" ht="101.25" customHeight="1" spans="1:9">
      <c r="A50" s="25">
        <v>47</v>
      </c>
      <c r="B50" s="23"/>
      <c r="C50" s="23"/>
      <c r="D50" s="31" t="s">
        <v>122</v>
      </c>
      <c r="E50" s="31"/>
      <c r="F50" s="27">
        <v>2</v>
      </c>
      <c r="G50" s="27" t="s">
        <v>123</v>
      </c>
      <c r="H50" s="28">
        <v>2</v>
      </c>
      <c r="I50" s="40">
        <f t="shared" si="1"/>
        <v>1</v>
      </c>
    </row>
    <row r="51" ht="39" customHeight="1" spans="1:9">
      <c r="A51" s="25">
        <v>48</v>
      </c>
      <c r="B51" s="23"/>
      <c r="C51" s="23"/>
      <c r="D51" s="26" t="s">
        <v>124</v>
      </c>
      <c r="E51" s="26"/>
      <c r="F51" s="27">
        <v>2</v>
      </c>
      <c r="G51" s="27" t="s">
        <v>125</v>
      </c>
      <c r="H51" s="28">
        <v>2</v>
      </c>
      <c r="I51" s="40">
        <f t="shared" si="1"/>
        <v>1</v>
      </c>
    </row>
    <row r="52" ht="56.25" customHeight="1" spans="1:9">
      <c r="A52" s="25">
        <v>49</v>
      </c>
      <c r="B52" s="23"/>
      <c r="C52" s="23"/>
      <c r="D52" s="26" t="s">
        <v>126</v>
      </c>
      <c r="E52" s="26"/>
      <c r="F52" s="27">
        <v>2</v>
      </c>
      <c r="G52" s="27" t="s">
        <v>127</v>
      </c>
      <c r="H52" s="28">
        <v>2</v>
      </c>
      <c r="I52" s="40">
        <f t="shared" si="1"/>
        <v>1</v>
      </c>
    </row>
    <row r="53" ht="36.95" customHeight="1" spans="1:9">
      <c r="A53" s="25">
        <v>50</v>
      </c>
      <c r="B53" s="23"/>
      <c r="C53" s="23"/>
      <c r="D53" s="26" t="s">
        <v>128</v>
      </c>
      <c r="E53" s="26"/>
      <c r="F53" s="27">
        <v>2</v>
      </c>
      <c r="G53" s="27" t="s">
        <v>129</v>
      </c>
      <c r="H53" s="28">
        <v>2</v>
      </c>
      <c r="I53" s="40">
        <f t="shared" si="1"/>
        <v>1</v>
      </c>
    </row>
    <row r="54" ht="24.75" customHeight="1" spans="1:9">
      <c r="A54" s="25">
        <v>51</v>
      </c>
      <c r="B54" s="23"/>
      <c r="C54" s="23"/>
      <c r="D54" s="26" t="s">
        <v>130</v>
      </c>
      <c r="E54" s="26"/>
      <c r="F54" s="27">
        <v>2</v>
      </c>
      <c r="G54" s="27" t="s">
        <v>131</v>
      </c>
      <c r="H54" s="28">
        <v>2</v>
      </c>
      <c r="I54" s="40">
        <f t="shared" si="1"/>
        <v>1</v>
      </c>
    </row>
    <row r="55" ht="57.75" customHeight="1" spans="1:9">
      <c r="A55" s="25">
        <v>52</v>
      </c>
      <c r="B55" s="23"/>
      <c r="C55" s="25" t="s">
        <v>107</v>
      </c>
      <c r="D55" s="26" t="s">
        <v>132</v>
      </c>
      <c r="E55" s="26"/>
      <c r="F55" s="27">
        <v>2</v>
      </c>
      <c r="G55" s="27" t="s">
        <v>133</v>
      </c>
      <c r="H55" s="28">
        <v>2</v>
      </c>
      <c r="I55" s="40">
        <f t="shared" si="1"/>
        <v>1</v>
      </c>
    </row>
    <row r="56" ht="46.5" customHeight="1" spans="1:9">
      <c r="A56" s="25">
        <v>53</v>
      </c>
      <c r="B56" s="23"/>
      <c r="C56" s="25"/>
      <c r="D56" s="26" t="s">
        <v>134</v>
      </c>
      <c r="E56" s="26"/>
      <c r="F56" s="27">
        <v>2</v>
      </c>
      <c r="G56" s="27" t="s">
        <v>135</v>
      </c>
      <c r="H56" s="28">
        <v>2</v>
      </c>
      <c r="I56" s="40">
        <f t="shared" si="1"/>
        <v>1</v>
      </c>
    </row>
    <row r="57" ht="47.25" customHeight="1" spans="1:9">
      <c r="A57" s="25">
        <v>54</v>
      </c>
      <c r="B57" s="23"/>
      <c r="C57" s="25"/>
      <c r="D57" s="26" t="s">
        <v>136</v>
      </c>
      <c r="E57" s="26"/>
      <c r="F57" s="27">
        <v>2</v>
      </c>
      <c r="G57" s="27" t="s">
        <v>137</v>
      </c>
      <c r="H57" s="28">
        <v>2</v>
      </c>
      <c r="I57" s="40">
        <f t="shared" si="1"/>
        <v>1</v>
      </c>
    </row>
    <row r="58" ht="39.75" customHeight="1" spans="1:9">
      <c r="A58" s="25">
        <v>55</v>
      </c>
      <c r="B58" s="23"/>
      <c r="C58" s="25"/>
      <c r="D58" s="26" t="s">
        <v>138</v>
      </c>
      <c r="E58" s="26"/>
      <c r="F58" s="27">
        <v>2</v>
      </c>
      <c r="G58" s="27" t="s">
        <v>139</v>
      </c>
      <c r="H58" s="28">
        <v>2</v>
      </c>
      <c r="I58" s="40">
        <f t="shared" si="1"/>
        <v>1</v>
      </c>
    </row>
    <row r="59" ht="20.1" customHeight="1" spans="1:9">
      <c r="A59" s="23" t="s">
        <v>140</v>
      </c>
      <c r="B59" s="23"/>
      <c r="C59" s="23"/>
      <c r="D59" s="23"/>
      <c r="E59" s="37"/>
      <c r="F59" s="24">
        <f>SUM(F4:F58)</f>
        <v>100</v>
      </c>
      <c r="G59" s="24"/>
      <c r="H59" s="24">
        <f>SUM(H4:H58)</f>
        <v>87.67</v>
      </c>
      <c r="I59" s="41">
        <f t="shared" si="1"/>
        <v>0.8767</v>
      </c>
    </row>
    <row r="60" ht="15.95" customHeight="1" spans="1:7">
      <c r="A60" s="38" t="s">
        <v>141</v>
      </c>
      <c r="B60" s="38"/>
      <c r="C60" s="38"/>
      <c r="D60" s="38"/>
      <c r="E60" s="38"/>
      <c r="F60" s="39"/>
      <c r="G60" s="39"/>
    </row>
  </sheetData>
  <mergeCells count="24">
    <mergeCell ref="A2:I2"/>
    <mergeCell ref="A59:D59"/>
    <mergeCell ref="A60:F60"/>
    <mergeCell ref="B4:B6"/>
    <mergeCell ref="B7:B9"/>
    <mergeCell ref="B10:B12"/>
    <mergeCell ref="B13:B16"/>
    <mergeCell ref="B17:B27"/>
    <mergeCell ref="B28:B33"/>
    <mergeCell ref="B34:B36"/>
    <mergeCell ref="B37:B39"/>
    <mergeCell ref="B40:B47"/>
    <mergeCell ref="B48:B58"/>
    <mergeCell ref="C13:C14"/>
    <mergeCell ref="C17:C20"/>
    <mergeCell ref="C21:C24"/>
    <mergeCell ref="C25:C26"/>
    <mergeCell ref="C29:C30"/>
    <mergeCell ref="C31:C32"/>
    <mergeCell ref="C38:C39"/>
    <mergeCell ref="C42:C43"/>
    <mergeCell ref="C44:C46"/>
    <mergeCell ref="C48:C54"/>
    <mergeCell ref="C55:C58"/>
  </mergeCells>
  <pageMargins left="0.700694444444445" right="0.700694444444445" top="0.751388888888889" bottom="0.751388888888889" header="0.298611111111111" footer="0.298611111111111"/>
  <pageSetup paperSize="9" scale="73" fitToHeight="0" orientation="landscape"/>
  <headerFooter/>
  <rowBreaks count="4" manualBreakCount="4">
    <brk id="16" max="16383" man="1"/>
    <brk id="27" max="16383" man="1"/>
    <brk id="36" max="8" man="1"/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33"/>
  <sheetViews>
    <sheetView workbookViewId="0">
      <selection activeCell="E32" sqref="E32"/>
    </sheetView>
  </sheetViews>
  <sheetFormatPr defaultColWidth="9" defaultRowHeight="13.5" outlineLevelCol="4"/>
  <cols>
    <col min="1" max="1" width="19.75" customWidth="1"/>
    <col min="3" max="3" width="15.875" customWidth="1"/>
    <col min="4" max="4" width="10.75" customWidth="1"/>
    <col min="5" max="5" width="12.625"/>
  </cols>
  <sheetData>
    <row r="1" ht="14.25" spans="1:4">
      <c r="A1" s="1" t="s">
        <v>142</v>
      </c>
      <c r="B1" s="2" t="s">
        <v>143</v>
      </c>
      <c r="C1" s="2" t="s">
        <v>9</v>
      </c>
      <c r="D1" s="2" t="s">
        <v>10</v>
      </c>
    </row>
    <row r="2" ht="14.25" spans="1:4">
      <c r="A2" s="3" t="s">
        <v>144</v>
      </c>
      <c r="B2" s="4">
        <v>7</v>
      </c>
      <c r="C2" s="5">
        <f>SUM(Sheet1!H4:H6)</f>
        <v>1.78</v>
      </c>
      <c r="D2" s="6">
        <f>C2/B2</f>
        <v>0.254285714285714</v>
      </c>
    </row>
    <row r="3" ht="14.25" spans="1:4">
      <c r="A3" s="3" t="s">
        <v>145</v>
      </c>
      <c r="B3" s="4">
        <v>6</v>
      </c>
      <c r="C3" s="4">
        <f>SUM(Sheet1!H7:H9)</f>
        <v>6</v>
      </c>
      <c r="D3" s="6">
        <f t="shared" ref="D3:D12" si="0">C3/B3</f>
        <v>1</v>
      </c>
    </row>
    <row r="4" ht="14.25" spans="1:4">
      <c r="A4" s="3" t="s">
        <v>146</v>
      </c>
      <c r="B4" s="4">
        <v>5</v>
      </c>
      <c r="C4" s="4">
        <f>SUM(Sheet1!H10:H12)</f>
        <v>3</v>
      </c>
      <c r="D4" s="6">
        <f t="shared" si="0"/>
        <v>0.6</v>
      </c>
    </row>
    <row r="5" ht="14.25" spans="1:4">
      <c r="A5" s="3" t="s">
        <v>147</v>
      </c>
      <c r="B5" s="4">
        <v>7</v>
      </c>
      <c r="C5" s="4">
        <f>SUM(Sheet1!H13:H16)</f>
        <v>5</v>
      </c>
      <c r="D5" s="6">
        <f t="shared" si="0"/>
        <v>0.714285714285714</v>
      </c>
    </row>
    <row r="6" ht="15" customHeight="1" spans="1:4">
      <c r="A6" s="3" t="s">
        <v>148</v>
      </c>
      <c r="B6" s="4">
        <v>20</v>
      </c>
      <c r="C6" s="4">
        <f>SUM(Sheet1!H17:H27)</f>
        <v>19</v>
      </c>
      <c r="D6" s="6">
        <f t="shared" si="0"/>
        <v>0.95</v>
      </c>
    </row>
    <row r="7" ht="14.25" spans="1:4">
      <c r="A7" s="3" t="s">
        <v>149</v>
      </c>
      <c r="B7" s="4">
        <v>11</v>
      </c>
      <c r="C7" s="4">
        <f>SUM(Sheet1!H28:H33)</f>
        <v>9</v>
      </c>
      <c r="D7" s="6">
        <f t="shared" si="0"/>
        <v>0.818181818181818</v>
      </c>
    </row>
    <row r="8" ht="14.25" spans="1:4">
      <c r="A8" s="3" t="s">
        <v>150</v>
      </c>
      <c r="B8" s="4">
        <v>5</v>
      </c>
      <c r="C8" s="4">
        <f>SUM(Sheet1!H34:H36)</f>
        <v>5</v>
      </c>
      <c r="D8" s="6">
        <f t="shared" si="0"/>
        <v>1</v>
      </c>
    </row>
    <row r="9" ht="14.25" spans="1:4">
      <c r="A9" s="3" t="s">
        <v>151</v>
      </c>
      <c r="B9" s="4">
        <v>6</v>
      </c>
      <c r="C9" s="4">
        <f>SUM(Sheet1!H37:H39)</f>
        <v>6</v>
      </c>
      <c r="D9" s="6">
        <f t="shared" si="0"/>
        <v>1</v>
      </c>
    </row>
    <row r="10" ht="14.25" spans="1:4">
      <c r="A10" s="3" t="s">
        <v>152</v>
      </c>
      <c r="B10" s="4">
        <v>11</v>
      </c>
      <c r="C10" s="4">
        <f>SUM(Sheet1!H40:H47)</f>
        <v>10.89</v>
      </c>
      <c r="D10" s="6">
        <f t="shared" si="0"/>
        <v>0.99</v>
      </c>
    </row>
    <row r="11" ht="14.25" spans="1:4">
      <c r="A11" s="3" t="s">
        <v>153</v>
      </c>
      <c r="B11" s="4">
        <v>22</v>
      </c>
      <c r="C11" s="4">
        <f>SUM(Sheet1!H48:H58)</f>
        <v>22</v>
      </c>
      <c r="D11" s="6">
        <f t="shared" si="0"/>
        <v>1</v>
      </c>
    </row>
    <row r="12" ht="14.25" spans="1:4">
      <c r="A12" s="7" t="s">
        <v>154</v>
      </c>
      <c r="B12" s="8">
        <v>100</v>
      </c>
      <c r="C12" s="8">
        <f>SUM(C2:C11)</f>
        <v>87.67</v>
      </c>
      <c r="D12" s="6">
        <f t="shared" si="0"/>
        <v>0.8767</v>
      </c>
    </row>
    <row r="20" ht="14.25" spans="4:5">
      <c r="D20" s="6">
        <f>2/36</f>
        <v>0.0555555555555556</v>
      </c>
      <c r="E20" s="6">
        <f>1-D20</f>
        <v>0.944444444444444</v>
      </c>
    </row>
    <row r="21" spans="5:5">
      <c r="E21">
        <f>2*E20</f>
        <v>1.88888888888889</v>
      </c>
    </row>
    <row r="23" ht="14.25"/>
    <row r="24" ht="29.25" spans="1:5">
      <c r="A24" s="9" t="s">
        <v>3</v>
      </c>
      <c r="B24" s="10" t="s">
        <v>4</v>
      </c>
      <c r="C24" s="10" t="s">
        <v>143</v>
      </c>
      <c r="D24" s="10" t="s">
        <v>9</v>
      </c>
      <c r="E24" s="10" t="s">
        <v>10</v>
      </c>
    </row>
    <row r="25" ht="15" spans="1:5">
      <c r="A25" s="11" t="s">
        <v>152</v>
      </c>
      <c r="B25" s="12" t="s">
        <v>25</v>
      </c>
      <c r="C25" s="12">
        <v>2</v>
      </c>
      <c r="D25" s="12">
        <v>2</v>
      </c>
      <c r="E25" s="13">
        <v>1</v>
      </c>
    </row>
    <row r="26" ht="15" spans="1:5">
      <c r="A26" s="11" t="s">
        <v>155</v>
      </c>
      <c r="B26" s="12" t="s">
        <v>20</v>
      </c>
      <c r="C26" s="12">
        <v>2</v>
      </c>
      <c r="D26" s="12">
        <v>2</v>
      </c>
      <c r="E26" s="13">
        <v>1</v>
      </c>
    </row>
    <row r="27" ht="15" spans="1:5">
      <c r="A27" s="14"/>
      <c r="B27" s="12" t="s">
        <v>107</v>
      </c>
      <c r="C27" s="12">
        <v>6</v>
      </c>
      <c r="D27" s="12">
        <v>5.89</v>
      </c>
      <c r="E27" s="13">
        <f>D27/C27</f>
        <v>0.981666666666667</v>
      </c>
    </row>
    <row r="28" ht="29.25" spans="1:5">
      <c r="A28" s="15"/>
      <c r="B28" s="12" t="s">
        <v>40</v>
      </c>
      <c r="C28" s="12">
        <v>1</v>
      </c>
      <c r="D28" s="12">
        <v>1</v>
      </c>
      <c r="E28" s="13">
        <v>1</v>
      </c>
    </row>
    <row r="29" ht="15" spans="1:5">
      <c r="A29" s="16" t="s">
        <v>154</v>
      </c>
      <c r="B29" s="16"/>
      <c r="C29" s="17">
        <v>11</v>
      </c>
      <c r="D29" s="17">
        <v>10.89</v>
      </c>
      <c r="E29" s="6">
        <f>D29/C29</f>
        <v>0.99</v>
      </c>
    </row>
    <row r="32" spans="3:5">
      <c r="C32">
        <v>375.8777</v>
      </c>
      <c r="D32">
        <f>C33-C32</f>
        <v>1663.9753</v>
      </c>
      <c r="E32">
        <v>1663.9753</v>
      </c>
    </row>
    <row r="33" ht="20.25" spans="3:4">
      <c r="C33" s="18">
        <v>2039.853</v>
      </c>
      <c r="D33">
        <f>C32/C33</f>
        <v>0.184267052576828</v>
      </c>
    </row>
  </sheetData>
  <mergeCells count="1">
    <mergeCell ref="A29:B2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何再萍</dc:creator>
  <cp:lastModifiedBy>崔二</cp:lastModifiedBy>
  <dcterms:created xsi:type="dcterms:W3CDTF">2022-05-29T21:39:00Z</dcterms:created>
  <cp:lastPrinted>2022-06-28T09:05:00Z</cp:lastPrinted>
  <dcterms:modified xsi:type="dcterms:W3CDTF">2022-09-09T08:53:02Z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9B7EE2390A9645338E92C5715C45C2EB</vt:lpwstr>
  </property>
  <property fmtid="{D5CDD505-2E9C-101B-9397-08002B2CF9AE}" pid="3" name="KSOProductBuildVer">
    <vt:lpwstr>2052-11.1.0.12019</vt:lpwstr>
  </property>
</Properties>
</file>