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19425" windowHeight="10425"/>
  </bookViews>
  <sheets>
    <sheet name="加权平均汇总表" sheetId="1" r:id="rId1"/>
  </sheets>
  <definedNames>
    <definedName name="_xlnm.Print_Titles" localSheetId="0">加权平均汇总表!$1:$25</definedName>
  </definedNames>
  <calcPr calcId="191029"/>
</workbook>
</file>

<file path=xl/calcChain.xml><?xml version="1.0" encoding="utf-8"?>
<calcChain xmlns="http://schemas.openxmlformats.org/spreadsheetml/2006/main">
  <c r="D31" i="1"/>
  <c r="S31" s="1"/>
  <c r="E31"/>
  <c r="F31"/>
  <c r="G31"/>
  <c r="H31"/>
  <c r="I31"/>
  <c r="J31"/>
  <c r="K31"/>
  <c r="L31"/>
  <c r="M31"/>
  <c r="N31"/>
  <c r="O31"/>
  <c r="P31"/>
  <c r="Q31"/>
  <c r="R31"/>
  <c r="D32"/>
  <c r="S32" s="1"/>
  <c r="E32"/>
  <c r="F32"/>
  <c r="G32"/>
  <c r="H32"/>
  <c r="I32"/>
  <c r="J32"/>
  <c r="K32"/>
  <c r="L32"/>
  <c r="M32"/>
  <c r="N32"/>
  <c r="O32"/>
  <c r="P32"/>
  <c r="Q32"/>
  <c r="R32"/>
  <c r="D33"/>
  <c r="S33" s="1"/>
  <c r="E33"/>
  <c r="F33"/>
  <c r="G33"/>
  <c r="H33"/>
  <c r="I33"/>
  <c r="J33"/>
  <c r="K33"/>
  <c r="L33"/>
  <c r="M33"/>
  <c r="N33"/>
  <c r="O33"/>
  <c r="P33"/>
  <c r="Q33"/>
  <c r="R33"/>
  <c r="D34"/>
  <c r="E34"/>
  <c r="F34"/>
  <c r="S34" s="1"/>
  <c r="G34"/>
  <c r="H34"/>
  <c r="I34"/>
  <c r="J34"/>
  <c r="K34"/>
  <c r="L34"/>
  <c r="M34"/>
  <c r="N34"/>
  <c r="O34"/>
  <c r="P34"/>
  <c r="Q34"/>
  <c r="R34"/>
  <c r="D35"/>
  <c r="E35"/>
  <c r="F35"/>
  <c r="G35"/>
  <c r="H35"/>
  <c r="S35" s="1"/>
  <c r="I35"/>
  <c r="J35"/>
  <c r="K35"/>
  <c r="L35"/>
  <c r="M35"/>
  <c r="N35"/>
  <c r="O35"/>
  <c r="P35"/>
  <c r="Q35"/>
  <c r="R35"/>
  <c r="D36"/>
  <c r="E36"/>
  <c r="F36"/>
  <c r="G36"/>
  <c r="H36"/>
  <c r="I36"/>
  <c r="J36"/>
  <c r="S36" s="1"/>
  <c r="K36"/>
  <c r="L36"/>
  <c r="M36"/>
  <c r="N36"/>
  <c r="O36"/>
  <c r="P36"/>
  <c r="Q36"/>
  <c r="R36"/>
  <c r="D37"/>
  <c r="E37"/>
  <c r="G37"/>
  <c r="H37"/>
  <c r="I37"/>
  <c r="J37"/>
  <c r="D38"/>
  <c r="S38" s="1"/>
  <c r="E38"/>
  <c r="F38"/>
  <c r="G38"/>
  <c r="H38"/>
  <c r="I38"/>
  <c r="J38"/>
  <c r="K38"/>
  <c r="L38"/>
  <c r="M38"/>
  <c r="N38"/>
  <c r="O38"/>
  <c r="P38"/>
  <c r="Q38"/>
  <c r="R38"/>
  <c r="D39"/>
  <c r="S39" s="1"/>
  <c r="E39"/>
  <c r="F39"/>
  <c r="G39"/>
  <c r="H39"/>
  <c r="I39"/>
  <c r="J39"/>
  <c r="K39"/>
  <c r="L39"/>
  <c r="M39"/>
  <c r="N39"/>
  <c r="O39"/>
  <c r="P39"/>
  <c r="Q39"/>
  <c r="R39"/>
  <c r="D40"/>
  <c r="S40" s="1"/>
  <c r="E40"/>
  <c r="F40"/>
  <c r="G40"/>
  <c r="H40"/>
  <c r="I40"/>
  <c r="J40"/>
  <c r="K40"/>
  <c r="L40"/>
  <c r="M40"/>
  <c r="N40"/>
  <c r="O40"/>
  <c r="P40"/>
  <c r="Q40"/>
  <c r="R40"/>
  <c r="D41"/>
  <c r="S41" s="1"/>
  <c r="E41"/>
  <c r="F41"/>
  <c r="G41"/>
  <c r="H41"/>
  <c r="I41"/>
  <c r="J41"/>
  <c r="K41"/>
  <c r="L41"/>
  <c r="M41"/>
  <c r="N41"/>
  <c r="O41"/>
  <c r="P41"/>
  <c r="Q41"/>
  <c r="R41"/>
  <c r="D42"/>
  <c r="E42"/>
  <c r="F42"/>
  <c r="S42" s="1"/>
  <c r="G42"/>
  <c r="H42"/>
  <c r="I42"/>
  <c r="J42"/>
  <c r="K42"/>
  <c r="L42"/>
  <c r="M42"/>
  <c r="N42"/>
  <c r="O42"/>
  <c r="P42"/>
  <c r="Q42"/>
  <c r="R42"/>
  <c r="D43"/>
  <c r="E43"/>
  <c r="F43"/>
  <c r="G43"/>
  <c r="H43"/>
  <c r="S43" s="1"/>
  <c r="I43"/>
  <c r="J43"/>
  <c r="K43"/>
  <c r="L43"/>
  <c r="M43"/>
  <c r="N43"/>
  <c r="O43"/>
  <c r="P43"/>
  <c r="Q43"/>
  <c r="R43"/>
  <c r="D44"/>
  <c r="E44"/>
  <c r="F44"/>
  <c r="G44"/>
  <c r="H44"/>
  <c r="I44"/>
  <c r="J44"/>
  <c r="S44" s="1"/>
  <c r="K44"/>
  <c r="L44"/>
  <c r="M44"/>
  <c r="N44"/>
  <c r="O44"/>
  <c r="P44"/>
  <c r="Q44"/>
  <c r="R44"/>
  <c r="D45"/>
  <c r="S45" s="1"/>
  <c r="E45"/>
  <c r="F45"/>
  <c r="G45"/>
  <c r="H45"/>
  <c r="I45"/>
  <c r="J45"/>
  <c r="K45"/>
  <c r="L45"/>
  <c r="M45"/>
  <c r="N45"/>
  <c r="O45"/>
  <c r="P45"/>
  <c r="Q45"/>
  <c r="R45"/>
  <c r="D46"/>
  <c r="S46" s="1"/>
  <c r="E46"/>
  <c r="F46"/>
  <c r="G46"/>
  <c r="H46"/>
  <c r="I46"/>
  <c r="J46"/>
  <c r="K46"/>
  <c r="L46"/>
  <c r="M46"/>
  <c r="N46"/>
  <c r="O46"/>
  <c r="P46"/>
  <c r="Q46"/>
  <c r="R46"/>
  <c r="D47"/>
  <c r="S47" s="1"/>
  <c r="E47"/>
  <c r="F47"/>
  <c r="G47"/>
  <c r="H47"/>
  <c r="I47"/>
  <c r="J47"/>
  <c r="K47"/>
  <c r="L47"/>
  <c r="M47"/>
  <c r="N47"/>
  <c r="O47"/>
  <c r="P47"/>
  <c r="Q47"/>
  <c r="R47"/>
  <c r="D48"/>
  <c r="S48" s="1"/>
  <c r="E48"/>
  <c r="F48"/>
  <c r="G48"/>
  <c r="H48"/>
  <c r="I48"/>
  <c r="J48"/>
  <c r="K48"/>
  <c r="L48"/>
  <c r="M48"/>
  <c r="N48"/>
  <c r="O48"/>
  <c r="P48"/>
  <c r="Q48"/>
  <c r="R48"/>
  <c r="D49"/>
  <c r="S49" s="1"/>
  <c r="E49"/>
  <c r="F49"/>
  <c r="G49"/>
  <c r="H49"/>
  <c r="I49"/>
  <c r="J49"/>
  <c r="K49"/>
  <c r="L49"/>
  <c r="M49"/>
  <c r="N49"/>
  <c r="O49"/>
  <c r="P49"/>
  <c r="Q49"/>
  <c r="R49"/>
  <c r="R30"/>
  <c r="Q30"/>
  <c r="P30"/>
  <c r="O30"/>
  <c r="N30"/>
  <c r="M30"/>
  <c r="L30"/>
  <c r="K30"/>
  <c r="J30"/>
  <c r="I30"/>
  <c r="H30"/>
  <c r="G30"/>
  <c r="F30"/>
  <c r="E30"/>
  <c r="D30"/>
  <c r="S30" s="1"/>
  <c r="I28"/>
  <c r="J28"/>
  <c r="P28"/>
  <c r="Q28"/>
  <c r="R28"/>
  <c r="D28"/>
  <c r="S27"/>
  <c r="E27"/>
  <c r="F27"/>
  <c r="G27"/>
  <c r="H27"/>
  <c r="I27"/>
  <c r="J27"/>
  <c r="K27"/>
  <c r="L27"/>
  <c r="M27"/>
  <c r="N27"/>
  <c r="O27"/>
  <c r="P27"/>
  <c r="Q27"/>
  <c r="R27"/>
  <c r="D27"/>
  <c r="S26"/>
  <c r="J11"/>
  <c r="J24" s="1"/>
  <c r="I11"/>
  <c r="I24" s="1"/>
  <c r="G24"/>
  <c r="G28" s="1"/>
  <c r="H24"/>
  <c r="H28" s="1"/>
  <c r="F11"/>
  <c r="F24" s="1"/>
  <c r="F28" s="1"/>
  <c r="S25"/>
  <c r="R11"/>
  <c r="R24" s="1"/>
  <c r="Q11"/>
  <c r="Q24" s="1"/>
  <c r="P11"/>
  <c r="P24" s="1"/>
  <c r="O11"/>
  <c r="O24" s="1"/>
  <c r="O28" s="1"/>
  <c r="N11"/>
  <c r="N24" s="1"/>
  <c r="N28" s="1"/>
  <c r="M11"/>
  <c r="M24" s="1"/>
  <c r="M28" s="1"/>
  <c r="L11"/>
  <c r="L37" s="1"/>
  <c r="K11"/>
  <c r="K24" s="1"/>
  <c r="K28" s="1"/>
  <c r="E24"/>
  <c r="E28" s="1"/>
  <c r="D24"/>
  <c r="S22"/>
  <c r="S21"/>
  <c r="S20"/>
  <c r="S19"/>
  <c r="S18"/>
  <c r="S17"/>
  <c r="S16"/>
  <c r="S15"/>
  <c r="S14"/>
  <c r="S13"/>
  <c r="S12"/>
  <c r="S10"/>
  <c r="S9"/>
  <c r="S8"/>
  <c r="S7"/>
  <c r="S6"/>
  <c r="S5"/>
  <c r="S4"/>
  <c r="K37" l="1"/>
  <c r="R37"/>
  <c r="P37"/>
  <c r="Q37"/>
  <c r="O37"/>
  <c r="N37"/>
  <c r="F37"/>
  <c r="S37" s="1"/>
  <c r="S50" s="1"/>
  <c r="M37"/>
  <c r="S11"/>
  <c r="S23" s="1"/>
  <c r="S24" s="1"/>
  <c r="L24"/>
  <c r="L28" s="1"/>
</calcChain>
</file>

<file path=xl/sharedStrings.xml><?xml version="1.0" encoding="utf-8"?>
<sst xmlns="http://schemas.openxmlformats.org/spreadsheetml/2006/main" count="92" uniqueCount="56">
  <si>
    <t>附件:3</t>
  </si>
  <si>
    <t>专项资金</t>
  </si>
  <si>
    <t>加权得分</t>
  </si>
  <si>
    <t>决策</t>
  </si>
  <si>
    <t>项目立项</t>
  </si>
  <si>
    <t>立项依据充分性</t>
  </si>
  <si>
    <t>立项程序
规范性</t>
  </si>
  <si>
    <t>绩效目标</t>
  </si>
  <si>
    <t>绩效目标
合理性</t>
  </si>
  <si>
    <t>绩效指标
明确性</t>
  </si>
  <si>
    <t>资金投入</t>
  </si>
  <si>
    <t>预算编制
科学性</t>
  </si>
  <si>
    <t>资金分配
合理性</t>
  </si>
  <si>
    <t>过程</t>
  </si>
  <si>
    <t>资金管理</t>
  </si>
  <si>
    <t>资金到位率</t>
  </si>
  <si>
    <t>预算执行率</t>
  </si>
  <si>
    <t>资金使用
合规性</t>
  </si>
  <si>
    <t>组织实施</t>
  </si>
  <si>
    <t xml:space="preserve"> 管理制度
健全性</t>
  </si>
  <si>
    <t>制度执行
有效性</t>
  </si>
  <si>
    <t>产出</t>
  </si>
  <si>
    <t>产出数量</t>
  </si>
  <si>
    <t>实际完成率</t>
  </si>
  <si>
    <t>数量变动率</t>
  </si>
  <si>
    <t>产出质量</t>
  </si>
  <si>
    <t>质量达标率</t>
  </si>
  <si>
    <t>产出时效</t>
  </si>
  <si>
    <t>完成及时率</t>
  </si>
  <si>
    <t>产出成本</t>
  </si>
  <si>
    <t>成本节约率</t>
  </si>
  <si>
    <t>效益</t>
  </si>
  <si>
    <t>项目效益</t>
  </si>
  <si>
    <t>社会效益</t>
  </si>
  <si>
    <t>生态效益</t>
  </si>
  <si>
    <t>可持续性影响</t>
  </si>
  <si>
    <t>项目发展机制可持续性</t>
  </si>
  <si>
    <t>满意度</t>
  </si>
  <si>
    <t>合计</t>
  </si>
  <si>
    <t>得分</t>
  </si>
  <si>
    <t>青岛市园林和林业局2020年市级园林林业专项业务费资金项目得分表</t>
    <phoneticPr fontId="5" type="noConversion"/>
  </si>
  <si>
    <t>园林林业专项业务费</t>
    <phoneticPr fontId="5" type="noConversion"/>
  </si>
  <si>
    <t>自管房房屋维修费</t>
    <phoneticPr fontId="5" type="noConversion"/>
  </si>
  <si>
    <t>防灾减灾</t>
    <phoneticPr fontId="5" type="noConversion"/>
  </si>
  <si>
    <t>检疫检测</t>
    <phoneticPr fontId="5" type="noConversion"/>
  </si>
  <si>
    <t>市野生动植物保护站专项业务费</t>
    <phoneticPr fontId="5" type="noConversion"/>
  </si>
  <si>
    <t>行政许可和林木种苗行业监督管理专项业务费</t>
    <phoneticPr fontId="5" type="noConversion"/>
  </si>
  <si>
    <t>林木种苗技术培训专项业务费</t>
    <phoneticPr fontId="5" type="noConversion"/>
  </si>
  <si>
    <t>林木新技术、新品种推广专项业务费</t>
    <phoneticPr fontId="5" type="noConversion"/>
  </si>
  <si>
    <t>木种苗花卉信息交流与服务专项业务费</t>
    <phoneticPr fontId="5" type="noConversion"/>
  </si>
  <si>
    <t>森林公署管理</t>
    <phoneticPr fontId="5" type="noConversion"/>
  </si>
  <si>
    <t>经济林管理</t>
    <phoneticPr fontId="5" type="noConversion"/>
  </si>
  <si>
    <t>技术推广与转化（林业站）</t>
    <phoneticPr fontId="5" type="noConversion"/>
  </si>
  <si>
    <t>基层林业站</t>
    <phoneticPr fontId="5" type="noConversion"/>
  </si>
  <si>
    <t>森林资源动态监测</t>
    <phoneticPr fontId="5" type="noConversion"/>
  </si>
  <si>
    <t>技术推广与转化（森防站）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</si>
</sst>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0_);[Red]\(0.00\)"/>
  </numFmts>
  <fonts count="9">
    <font>
      <sz val="11"/>
      <color indexed="8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9"/>
      <name val="仿宋_GB2312"/>
      <family val="3"/>
      <charset val="134"/>
    </font>
    <font>
      <b/>
      <sz val="9"/>
      <name val="仿宋_GB2312"/>
      <family val="3"/>
      <charset val="134"/>
    </font>
    <font>
      <sz val="9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>
      <alignment vertical="center"/>
    </xf>
    <xf numFmtId="177" fontId="8" fillId="2" borderId="1" xfId="0" applyNumberFormat="1" applyFont="1" applyFill="1" applyBorder="1" applyAlignment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50"/>
  <sheetViews>
    <sheetView tabSelected="1" zoomScale="90" zoomScaleNormal="90" workbookViewId="0">
      <selection activeCell="M34" sqref="M34"/>
    </sheetView>
  </sheetViews>
  <sheetFormatPr defaultColWidth="9" defaultRowHeight="24.95" customHeight="1"/>
  <cols>
    <col min="1" max="1" width="5.375" style="2" customWidth="1"/>
    <col min="2" max="2" width="4.875" style="2" customWidth="1"/>
    <col min="3" max="3" width="10" style="2" customWidth="1"/>
    <col min="4" max="4" width="7.125" style="2" customWidth="1"/>
    <col min="5" max="5" width="6.875" style="2" customWidth="1"/>
    <col min="6" max="6" width="7" style="2" customWidth="1"/>
    <col min="7" max="7" width="6.25" style="2" customWidth="1"/>
    <col min="8" max="8" width="6.75" style="2" customWidth="1"/>
    <col min="9" max="9" width="6.25" style="2" customWidth="1"/>
    <col min="10" max="10" width="6.625" style="2" customWidth="1"/>
    <col min="11" max="11" width="5.75" style="2" customWidth="1"/>
    <col min="12" max="12" width="6.75" style="2" customWidth="1"/>
    <col min="13" max="13" width="6" style="2" customWidth="1"/>
    <col min="14" max="14" width="6.375" style="2" customWidth="1"/>
    <col min="15" max="15" width="7.625" style="2" customWidth="1"/>
    <col min="16" max="16" width="6.5" style="2" customWidth="1"/>
    <col min="17" max="17" width="6.625" style="2" customWidth="1"/>
    <col min="18" max="18" width="6.75" style="2" customWidth="1"/>
    <col min="19" max="19" width="8.875" style="3" customWidth="1"/>
    <col min="20" max="16379" width="9" style="2"/>
  </cols>
  <sheetData>
    <row r="1" spans="1:19" ht="25.5" customHeight="1">
      <c r="A1" s="11" t="s">
        <v>0</v>
      </c>
      <c r="B1" s="11"/>
      <c r="C1" s="11"/>
    </row>
    <row r="2" spans="1:19" s="1" customFormat="1" ht="24.95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19" s="1" customFormat="1" ht="75.95" customHeight="1">
      <c r="A3" s="14" t="s">
        <v>1</v>
      </c>
      <c r="B3" s="14"/>
      <c r="C3" s="14"/>
      <c r="D3" s="4" t="s">
        <v>41</v>
      </c>
      <c r="E3" s="4" t="s">
        <v>42</v>
      </c>
      <c r="F3" s="4" t="s">
        <v>50</v>
      </c>
      <c r="G3" s="4" t="s">
        <v>51</v>
      </c>
      <c r="H3" s="4" t="s">
        <v>52</v>
      </c>
      <c r="I3" s="4" t="s">
        <v>53</v>
      </c>
      <c r="J3" s="4" t="s">
        <v>54</v>
      </c>
      <c r="K3" s="4" t="s">
        <v>43</v>
      </c>
      <c r="L3" s="4" t="s">
        <v>55</v>
      </c>
      <c r="M3" s="4" t="s">
        <v>44</v>
      </c>
      <c r="N3" s="4" t="s">
        <v>45</v>
      </c>
      <c r="O3" s="4" t="s">
        <v>46</v>
      </c>
      <c r="P3" s="4" t="s">
        <v>47</v>
      </c>
      <c r="Q3" s="4" t="s">
        <v>48</v>
      </c>
      <c r="R3" s="4" t="s">
        <v>49</v>
      </c>
      <c r="S3" s="5" t="s">
        <v>2</v>
      </c>
    </row>
    <row r="4" spans="1:19" s="1" customFormat="1" ht="33" hidden="1" customHeight="1">
      <c r="A4" s="14" t="s">
        <v>3</v>
      </c>
      <c r="B4" s="14" t="s">
        <v>4</v>
      </c>
      <c r="C4" s="4" t="s">
        <v>5</v>
      </c>
      <c r="D4" s="6">
        <v>3</v>
      </c>
      <c r="E4" s="6">
        <v>3</v>
      </c>
      <c r="F4" s="7">
        <v>3</v>
      </c>
      <c r="G4" s="6">
        <v>3</v>
      </c>
      <c r="H4" s="6">
        <v>3</v>
      </c>
      <c r="I4" s="7">
        <v>3</v>
      </c>
      <c r="J4" s="7">
        <v>3</v>
      </c>
      <c r="K4" s="7">
        <v>3</v>
      </c>
      <c r="L4" s="7">
        <v>3</v>
      </c>
      <c r="M4" s="7">
        <v>3</v>
      </c>
      <c r="N4" s="7">
        <v>3</v>
      </c>
      <c r="O4" s="7">
        <v>3</v>
      </c>
      <c r="P4" s="7">
        <v>3</v>
      </c>
      <c r="Q4" s="7">
        <v>3</v>
      </c>
      <c r="R4" s="7">
        <v>3</v>
      </c>
      <c r="S4" s="6">
        <f t="shared" ref="S4:S22" si="0">SUM(D4:R4)</f>
        <v>45</v>
      </c>
    </row>
    <row r="5" spans="1:19" s="1" customFormat="1" ht="39.950000000000003" hidden="1" customHeight="1">
      <c r="A5" s="14"/>
      <c r="B5" s="14"/>
      <c r="C5" s="4" t="s">
        <v>6</v>
      </c>
      <c r="D5" s="6">
        <v>3</v>
      </c>
      <c r="E5" s="6">
        <v>3</v>
      </c>
      <c r="F5" s="7">
        <v>3</v>
      </c>
      <c r="G5" s="6">
        <v>3</v>
      </c>
      <c r="H5" s="6">
        <v>3</v>
      </c>
      <c r="I5" s="7">
        <v>3</v>
      </c>
      <c r="J5" s="7">
        <v>3</v>
      </c>
      <c r="K5" s="7">
        <v>3</v>
      </c>
      <c r="L5" s="7">
        <v>3</v>
      </c>
      <c r="M5" s="7">
        <v>3</v>
      </c>
      <c r="N5" s="7">
        <v>3</v>
      </c>
      <c r="O5" s="7">
        <v>3</v>
      </c>
      <c r="P5" s="7">
        <v>3</v>
      </c>
      <c r="Q5" s="7">
        <v>3</v>
      </c>
      <c r="R5" s="7">
        <v>3</v>
      </c>
      <c r="S5" s="6">
        <f t="shared" si="0"/>
        <v>45</v>
      </c>
    </row>
    <row r="6" spans="1:19" s="1" customFormat="1" ht="33" hidden="1" customHeight="1">
      <c r="A6" s="14"/>
      <c r="B6" s="14" t="s">
        <v>7</v>
      </c>
      <c r="C6" s="4" t="s">
        <v>8</v>
      </c>
      <c r="D6" s="6">
        <v>2</v>
      </c>
      <c r="E6" s="6">
        <v>2</v>
      </c>
      <c r="F6" s="7">
        <v>2</v>
      </c>
      <c r="G6" s="6">
        <v>2</v>
      </c>
      <c r="H6" s="6">
        <v>2</v>
      </c>
      <c r="I6" s="7">
        <v>2</v>
      </c>
      <c r="J6" s="7">
        <v>2</v>
      </c>
      <c r="K6" s="7">
        <v>2</v>
      </c>
      <c r="L6" s="7">
        <v>2</v>
      </c>
      <c r="M6" s="7">
        <v>2</v>
      </c>
      <c r="N6" s="7">
        <v>2</v>
      </c>
      <c r="O6" s="7">
        <v>2</v>
      </c>
      <c r="P6" s="7">
        <v>2</v>
      </c>
      <c r="Q6" s="7">
        <v>2</v>
      </c>
      <c r="R6" s="7">
        <v>2</v>
      </c>
      <c r="S6" s="6">
        <f t="shared" si="0"/>
        <v>30</v>
      </c>
    </row>
    <row r="7" spans="1:19" s="1" customFormat="1" ht="33" hidden="1" customHeight="1">
      <c r="A7" s="14"/>
      <c r="B7" s="14"/>
      <c r="C7" s="4" t="s">
        <v>9</v>
      </c>
      <c r="D7" s="6">
        <v>3</v>
      </c>
      <c r="E7" s="6">
        <v>3</v>
      </c>
      <c r="F7" s="7">
        <v>3</v>
      </c>
      <c r="G7" s="6">
        <v>3</v>
      </c>
      <c r="H7" s="6">
        <v>3</v>
      </c>
      <c r="I7" s="7">
        <v>3</v>
      </c>
      <c r="J7" s="7">
        <v>3</v>
      </c>
      <c r="K7" s="7">
        <v>2</v>
      </c>
      <c r="L7" s="7">
        <v>2</v>
      </c>
      <c r="M7" s="7">
        <v>2</v>
      </c>
      <c r="N7" s="7">
        <v>2</v>
      </c>
      <c r="O7" s="7">
        <v>2</v>
      </c>
      <c r="P7" s="7">
        <v>2</v>
      </c>
      <c r="Q7" s="7">
        <v>2</v>
      </c>
      <c r="R7" s="7">
        <v>2</v>
      </c>
      <c r="S7" s="6">
        <f t="shared" si="0"/>
        <v>37</v>
      </c>
    </row>
    <row r="8" spans="1:19" s="1" customFormat="1" ht="35.1" hidden="1" customHeight="1">
      <c r="A8" s="14"/>
      <c r="B8" s="14" t="s">
        <v>10</v>
      </c>
      <c r="C8" s="4" t="s">
        <v>11</v>
      </c>
      <c r="D8" s="6">
        <v>4</v>
      </c>
      <c r="E8" s="6">
        <v>4</v>
      </c>
      <c r="F8" s="7">
        <v>4</v>
      </c>
      <c r="G8" s="6">
        <v>4</v>
      </c>
      <c r="H8" s="6">
        <v>4</v>
      </c>
      <c r="I8" s="7">
        <v>4</v>
      </c>
      <c r="J8" s="7">
        <v>4</v>
      </c>
      <c r="K8" s="7">
        <v>4</v>
      </c>
      <c r="L8" s="7">
        <v>4</v>
      </c>
      <c r="M8" s="7">
        <v>4</v>
      </c>
      <c r="N8" s="7">
        <v>4</v>
      </c>
      <c r="O8" s="7">
        <v>4</v>
      </c>
      <c r="P8" s="7">
        <v>4</v>
      </c>
      <c r="Q8" s="7">
        <v>4</v>
      </c>
      <c r="R8" s="7">
        <v>4</v>
      </c>
      <c r="S8" s="6">
        <f t="shared" si="0"/>
        <v>60</v>
      </c>
    </row>
    <row r="9" spans="1:19" s="1" customFormat="1" ht="30.95" hidden="1" customHeight="1">
      <c r="A9" s="14"/>
      <c r="B9" s="14"/>
      <c r="C9" s="4" t="s">
        <v>12</v>
      </c>
      <c r="D9" s="6">
        <v>3</v>
      </c>
      <c r="E9" s="6">
        <v>3</v>
      </c>
      <c r="F9" s="7">
        <v>3</v>
      </c>
      <c r="G9" s="6">
        <v>3</v>
      </c>
      <c r="H9" s="6">
        <v>3</v>
      </c>
      <c r="I9" s="7">
        <v>3</v>
      </c>
      <c r="J9" s="7">
        <v>3</v>
      </c>
      <c r="K9" s="7">
        <v>4</v>
      </c>
      <c r="L9" s="7">
        <v>4</v>
      </c>
      <c r="M9" s="7">
        <v>4</v>
      </c>
      <c r="N9" s="7">
        <v>4</v>
      </c>
      <c r="O9" s="7">
        <v>4</v>
      </c>
      <c r="P9" s="7">
        <v>4</v>
      </c>
      <c r="Q9" s="7">
        <v>4</v>
      </c>
      <c r="R9" s="7">
        <v>4</v>
      </c>
      <c r="S9" s="6">
        <f t="shared" si="0"/>
        <v>53</v>
      </c>
    </row>
    <row r="10" spans="1:19" s="1" customFormat="1" ht="33.950000000000003" hidden="1" customHeight="1">
      <c r="A10" s="14" t="s">
        <v>13</v>
      </c>
      <c r="B10" s="14" t="s">
        <v>14</v>
      </c>
      <c r="C10" s="4" t="s">
        <v>15</v>
      </c>
      <c r="D10" s="6">
        <v>2</v>
      </c>
      <c r="E10" s="6">
        <v>0</v>
      </c>
      <c r="F10" s="7">
        <v>2</v>
      </c>
      <c r="G10" s="6">
        <v>2</v>
      </c>
      <c r="H10" s="6">
        <v>2</v>
      </c>
      <c r="I10" s="7">
        <v>2</v>
      </c>
      <c r="J10" s="7">
        <v>2</v>
      </c>
      <c r="K10" s="7">
        <v>2</v>
      </c>
      <c r="L10" s="7">
        <v>2</v>
      </c>
      <c r="M10" s="7">
        <v>2</v>
      </c>
      <c r="N10" s="7">
        <v>2</v>
      </c>
      <c r="O10" s="7">
        <v>2</v>
      </c>
      <c r="P10" s="7">
        <v>0</v>
      </c>
      <c r="Q10" s="7">
        <v>2</v>
      </c>
      <c r="R10" s="7">
        <v>2</v>
      </c>
      <c r="S10" s="6">
        <f t="shared" si="0"/>
        <v>26</v>
      </c>
    </row>
    <row r="11" spans="1:19" s="1" customFormat="1" ht="36.950000000000003" hidden="1" customHeight="1">
      <c r="A11" s="14"/>
      <c r="B11" s="14"/>
      <c r="C11" s="4" t="s">
        <v>16</v>
      </c>
      <c r="D11" s="6">
        <v>1.6758</v>
      </c>
      <c r="E11" s="6">
        <v>0</v>
      </c>
      <c r="F11" s="7">
        <f>F10*1</f>
        <v>2</v>
      </c>
      <c r="G11" s="6">
        <v>1.21</v>
      </c>
      <c r="H11" s="6">
        <v>1.98</v>
      </c>
      <c r="I11" s="7">
        <f>I10*0.98</f>
        <v>1.96</v>
      </c>
      <c r="J11" s="7">
        <f>J10*1</f>
        <v>2</v>
      </c>
      <c r="K11" s="7">
        <f>K10*1</f>
        <v>2</v>
      </c>
      <c r="L11" s="7">
        <f>L10*0.95</f>
        <v>1.9</v>
      </c>
      <c r="M11" s="7">
        <f>M10*1</f>
        <v>2</v>
      </c>
      <c r="N11" s="7">
        <f>N10*0.96</f>
        <v>1.92</v>
      </c>
      <c r="O11" s="7">
        <f>O10*0.67</f>
        <v>1.34</v>
      </c>
      <c r="P11" s="7">
        <f>P10*0.67</f>
        <v>0</v>
      </c>
      <c r="Q11" s="7">
        <f>Q10*0.76</f>
        <v>1.52</v>
      </c>
      <c r="R11" s="7">
        <f>R10*0.23</f>
        <v>0.46</v>
      </c>
      <c r="S11" s="6">
        <f t="shared" si="0"/>
        <v>21.965800000000002</v>
      </c>
    </row>
    <row r="12" spans="1:19" s="1" customFormat="1" ht="36.950000000000003" hidden="1" customHeight="1">
      <c r="A12" s="14"/>
      <c r="B12" s="14"/>
      <c r="C12" s="4" t="s">
        <v>17</v>
      </c>
      <c r="D12" s="6">
        <v>4</v>
      </c>
      <c r="E12" s="6">
        <v>4</v>
      </c>
      <c r="F12" s="7">
        <v>4</v>
      </c>
      <c r="G12" s="6">
        <v>4</v>
      </c>
      <c r="H12" s="6">
        <v>4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>
        <v>4</v>
      </c>
      <c r="P12" s="7">
        <v>4</v>
      </c>
      <c r="Q12" s="7">
        <v>4</v>
      </c>
      <c r="R12" s="7">
        <v>4</v>
      </c>
      <c r="S12" s="6">
        <f t="shared" si="0"/>
        <v>60</v>
      </c>
    </row>
    <row r="13" spans="1:19" s="1" customFormat="1" ht="33" hidden="1" customHeight="1">
      <c r="A13" s="14"/>
      <c r="B13" s="8" t="s">
        <v>18</v>
      </c>
      <c r="C13" s="4" t="s">
        <v>19</v>
      </c>
      <c r="D13" s="6">
        <v>6</v>
      </c>
      <c r="E13" s="6">
        <v>6</v>
      </c>
      <c r="F13" s="7">
        <v>6</v>
      </c>
      <c r="G13" s="6">
        <v>6</v>
      </c>
      <c r="H13" s="6">
        <v>6</v>
      </c>
      <c r="I13" s="7">
        <v>6</v>
      </c>
      <c r="J13" s="7">
        <v>6</v>
      </c>
      <c r="K13" s="7">
        <v>6</v>
      </c>
      <c r="L13" s="7">
        <v>6</v>
      </c>
      <c r="M13" s="7">
        <v>6</v>
      </c>
      <c r="N13" s="7">
        <v>6</v>
      </c>
      <c r="O13" s="7">
        <v>6</v>
      </c>
      <c r="P13" s="7">
        <v>6</v>
      </c>
      <c r="Q13" s="7">
        <v>6</v>
      </c>
      <c r="R13" s="7">
        <v>6</v>
      </c>
      <c r="S13" s="6">
        <f t="shared" si="0"/>
        <v>90</v>
      </c>
    </row>
    <row r="14" spans="1:19" s="1" customFormat="1" ht="33" hidden="1" customHeight="1">
      <c r="A14" s="8" t="s">
        <v>13</v>
      </c>
      <c r="B14" s="8" t="s">
        <v>18</v>
      </c>
      <c r="C14" s="4" t="s">
        <v>20</v>
      </c>
      <c r="D14" s="6">
        <v>6</v>
      </c>
      <c r="E14" s="6">
        <v>6</v>
      </c>
      <c r="F14" s="7">
        <v>6</v>
      </c>
      <c r="G14" s="6">
        <v>6</v>
      </c>
      <c r="H14" s="6">
        <v>6</v>
      </c>
      <c r="I14" s="7">
        <v>6</v>
      </c>
      <c r="J14" s="7">
        <v>6</v>
      </c>
      <c r="K14" s="7">
        <v>6</v>
      </c>
      <c r="L14" s="7">
        <v>6</v>
      </c>
      <c r="M14" s="7">
        <v>6</v>
      </c>
      <c r="N14" s="7">
        <v>6</v>
      </c>
      <c r="O14" s="7">
        <v>6</v>
      </c>
      <c r="P14" s="7">
        <v>6</v>
      </c>
      <c r="Q14" s="7">
        <v>6</v>
      </c>
      <c r="R14" s="7">
        <v>6</v>
      </c>
      <c r="S14" s="6">
        <f t="shared" si="0"/>
        <v>90</v>
      </c>
    </row>
    <row r="15" spans="1:19" s="1" customFormat="1" ht="30" hidden="1" customHeight="1">
      <c r="A15" s="14" t="s">
        <v>21</v>
      </c>
      <c r="B15" s="14" t="s">
        <v>22</v>
      </c>
      <c r="C15" s="6" t="s">
        <v>23</v>
      </c>
      <c r="D15" s="6">
        <v>5</v>
      </c>
      <c r="E15" s="6">
        <v>5</v>
      </c>
      <c r="F15" s="7">
        <v>5</v>
      </c>
      <c r="G15" s="6">
        <v>5</v>
      </c>
      <c r="H15" s="6">
        <v>5</v>
      </c>
      <c r="I15" s="7">
        <v>5</v>
      </c>
      <c r="J15" s="7">
        <v>5</v>
      </c>
      <c r="K15" s="7">
        <v>5</v>
      </c>
      <c r="L15" s="7">
        <v>5</v>
      </c>
      <c r="M15" s="7">
        <v>5</v>
      </c>
      <c r="N15" s="7">
        <v>5</v>
      </c>
      <c r="O15" s="7">
        <v>5</v>
      </c>
      <c r="P15" s="7">
        <v>5</v>
      </c>
      <c r="Q15" s="7">
        <v>5</v>
      </c>
      <c r="R15" s="7">
        <v>5</v>
      </c>
      <c r="S15" s="6">
        <f t="shared" si="0"/>
        <v>75</v>
      </c>
    </row>
    <row r="16" spans="1:19" s="1" customFormat="1" ht="30" hidden="1" customHeight="1">
      <c r="A16" s="14"/>
      <c r="B16" s="14"/>
      <c r="C16" s="6" t="s">
        <v>24</v>
      </c>
      <c r="D16" s="6">
        <v>5</v>
      </c>
      <c r="E16" s="6">
        <v>5</v>
      </c>
      <c r="F16" s="7">
        <v>5</v>
      </c>
      <c r="G16" s="6">
        <v>5</v>
      </c>
      <c r="H16" s="6">
        <v>5</v>
      </c>
      <c r="I16" s="7">
        <v>5</v>
      </c>
      <c r="J16" s="7">
        <v>5</v>
      </c>
      <c r="K16" s="7">
        <v>5</v>
      </c>
      <c r="L16" s="7">
        <v>5</v>
      </c>
      <c r="M16" s="7">
        <v>5</v>
      </c>
      <c r="N16" s="7">
        <v>5</v>
      </c>
      <c r="O16" s="7">
        <v>5</v>
      </c>
      <c r="P16" s="7">
        <v>5</v>
      </c>
      <c r="Q16" s="7">
        <v>5</v>
      </c>
      <c r="R16" s="7">
        <v>5</v>
      </c>
      <c r="S16" s="6">
        <f t="shared" si="0"/>
        <v>75</v>
      </c>
    </row>
    <row r="17" spans="1:16379" s="1" customFormat="1" ht="30" hidden="1" customHeight="1">
      <c r="A17" s="14"/>
      <c r="B17" s="4" t="s">
        <v>25</v>
      </c>
      <c r="C17" s="6" t="s">
        <v>26</v>
      </c>
      <c r="D17" s="6">
        <v>5</v>
      </c>
      <c r="E17" s="6">
        <v>5</v>
      </c>
      <c r="F17" s="7">
        <v>5</v>
      </c>
      <c r="G17" s="6">
        <v>5</v>
      </c>
      <c r="H17" s="6">
        <v>5</v>
      </c>
      <c r="I17" s="7">
        <v>5</v>
      </c>
      <c r="J17" s="7">
        <v>5</v>
      </c>
      <c r="K17" s="7">
        <v>5</v>
      </c>
      <c r="L17" s="7">
        <v>5</v>
      </c>
      <c r="M17" s="7">
        <v>5</v>
      </c>
      <c r="N17" s="7">
        <v>5</v>
      </c>
      <c r="O17" s="7">
        <v>5</v>
      </c>
      <c r="P17" s="7">
        <v>5</v>
      </c>
      <c r="Q17" s="7">
        <v>5</v>
      </c>
      <c r="R17" s="7">
        <v>5</v>
      </c>
      <c r="S17" s="6">
        <f t="shared" si="0"/>
        <v>75</v>
      </c>
    </row>
    <row r="18" spans="1:16379" s="1" customFormat="1" ht="30" hidden="1" customHeight="1">
      <c r="A18" s="14"/>
      <c r="B18" s="4" t="s">
        <v>27</v>
      </c>
      <c r="C18" s="6" t="s">
        <v>28</v>
      </c>
      <c r="D18" s="6">
        <v>5</v>
      </c>
      <c r="E18" s="6">
        <v>5</v>
      </c>
      <c r="F18" s="7">
        <v>5</v>
      </c>
      <c r="G18" s="6">
        <v>5</v>
      </c>
      <c r="H18" s="6">
        <v>5</v>
      </c>
      <c r="I18" s="7">
        <v>5</v>
      </c>
      <c r="J18" s="7">
        <v>5</v>
      </c>
      <c r="K18" s="7">
        <v>5</v>
      </c>
      <c r="L18" s="7">
        <v>5</v>
      </c>
      <c r="M18" s="7">
        <v>5</v>
      </c>
      <c r="N18" s="7">
        <v>5</v>
      </c>
      <c r="O18" s="7">
        <v>5</v>
      </c>
      <c r="P18" s="7">
        <v>5</v>
      </c>
      <c r="Q18" s="7">
        <v>5</v>
      </c>
      <c r="R18" s="7">
        <v>5</v>
      </c>
      <c r="S18" s="6">
        <f t="shared" si="0"/>
        <v>75</v>
      </c>
    </row>
    <row r="19" spans="1:16379" s="1" customFormat="1" ht="30" hidden="1" customHeight="1">
      <c r="A19" s="14"/>
      <c r="B19" s="4" t="s">
        <v>29</v>
      </c>
      <c r="C19" s="6" t="s">
        <v>30</v>
      </c>
      <c r="D19" s="6">
        <v>5</v>
      </c>
      <c r="E19" s="6">
        <v>5</v>
      </c>
      <c r="F19" s="7">
        <v>5</v>
      </c>
      <c r="G19" s="6">
        <v>5</v>
      </c>
      <c r="H19" s="6">
        <v>5</v>
      </c>
      <c r="I19" s="7">
        <v>5</v>
      </c>
      <c r="J19" s="7">
        <v>5</v>
      </c>
      <c r="K19" s="7">
        <v>5</v>
      </c>
      <c r="L19" s="7">
        <v>5</v>
      </c>
      <c r="M19" s="7">
        <v>5</v>
      </c>
      <c r="N19" s="7">
        <v>5</v>
      </c>
      <c r="O19" s="7">
        <v>5</v>
      </c>
      <c r="P19" s="7">
        <v>5</v>
      </c>
      <c r="Q19" s="7">
        <v>5</v>
      </c>
      <c r="R19" s="7">
        <v>5</v>
      </c>
      <c r="S19" s="6">
        <f t="shared" si="0"/>
        <v>75</v>
      </c>
    </row>
    <row r="20" spans="1:16379" s="1" customFormat="1" ht="30" hidden="1" customHeight="1">
      <c r="A20" s="14" t="s">
        <v>31</v>
      </c>
      <c r="B20" s="14" t="s">
        <v>32</v>
      </c>
      <c r="C20" s="6" t="s">
        <v>33</v>
      </c>
      <c r="D20" s="7">
        <v>25</v>
      </c>
      <c r="E20" s="7">
        <v>35</v>
      </c>
      <c r="F20" s="7"/>
      <c r="G20" s="7">
        <v>25</v>
      </c>
      <c r="H20" s="7">
        <v>25</v>
      </c>
      <c r="I20" s="7">
        <v>25</v>
      </c>
      <c r="J20" s="7">
        <v>35</v>
      </c>
      <c r="K20" s="6"/>
      <c r="L20" s="7">
        <v>25</v>
      </c>
      <c r="M20" s="6"/>
      <c r="N20" s="6"/>
      <c r="O20" s="6"/>
      <c r="P20" s="7">
        <v>35</v>
      </c>
      <c r="Q20" s="7"/>
      <c r="R20" s="7">
        <v>24</v>
      </c>
      <c r="S20" s="6">
        <f t="shared" si="0"/>
        <v>254</v>
      </c>
    </row>
    <row r="21" spans="1:16379" s="1" customFormat="1" ht="30" hidden="1" customHeight="1">
      <c r="A21" s="14"/>
      <c r="B21" s="14"/>
      <c r="C21" s="6" t="s">
        <v>34</v>
      </c>
      <c r="D21" s="6"/>
      <c r="E21" s="6"/>
      <c r="F21" s="6">
        <v>35</v>
      </c>
      <c r="G21" s="6"/>
      <c r="H21" s="6"/>
      <c r="I21" s="6"/>
      <c r="J21" s="6"/>
      <c r="K21" s="7">
        <v>25</v>
      </c>
      <c r="L21" s="6"/>
      <c r="M21" s="7">
        <v>25</v>
      </c>
      <c r="N21" s="7">
        <v>24</v>
      </c>
      <c r="O21" s="7">
        <v>24</v>
      </c>
      <c r="P21" s="6"/>
      <c r="Q21" s="7">
        <v>24</v>
      </c>
      <c r="R21" s="6"/>
      <c r="S21" s="6">
        <f t="shared" si="0"/>
        <v>157</v>
      </c>
    </row>
    <row r="22" spans="1:16379" s="1" customFormat="1" ht="30" hidden="1" customHeight="1">
      <c r="A22" s="14"/>
      <c r="B22" s="4" t="s">
        <v>35</v>
      </c>
      <c r="C22" s="4" t="s">
        <v>36</v>
      </c>
      <c r="D22" s="7">
        <v>2</v>
      </c>
      <c r="E22" s="6"/>
      <c r="F22" s="6"/>
      <c r="G22" s="6"/>
      <c r="H22" s="6"/>
      <c r="I22" s="6"/>
      <c r="J22" s="6"/>
      <c r="K22" s="6"/>
      <c r="L22" s="6"/>
      <c r="M22" s="6"/>
      <c r="N22" s="7">
        <v>10</v>
      </c>
      <c r="O22" s="7">
        <v>10</v>
      </c>
      <c r="P22" s="6"/>
      <c r="Q22" s="7">
        <v>10</v>
      </c>
      <c r="R22" s="7">
        <v>10</v>
      </c>
      <c r="S22" s="6">
        <f t="shared" si="0"/>
        <v>42</v>
      </c>
    </row>
    <row r="23" spans="1:16379" s="1" customFormat="1" ht="30" hidden="1" customHeight="1">
      <c r="A23" s="14"/>
      <c r="B23" s="4" t="s">
        <v>37</v>
      </c>
      <c r="C23" s="4" t="s">
        <v>37</v>
      </c>
      <c r="D23" s="7">
        <v>6</v>
      </c>
      <c r="E23" s="6"/>
      <c r="F23" s="7"/>
      <c r="G23" s="7">
        <v>9</v>
      </c>
      <c r="H23" s="7">
        <v>9</v>
      </c>
      <c r="I23" s="7">
        <v>9</v>
      </c>
      <c r="J23" s="7"/>
      <c r="K23" s="7">
        <v>8</v>
      </c>
      <c r="L23" s="7">
        <v>8</v>
      </c>
      <c r="M23" s="7">
        <v>7.5</v>
      </c>
      <c r="N23" s="6"/>
      <c r="O23" s="6"/>
      <c r="P23" s="6"/>
      <c r="Q23" s="6"/>
      <c r="R23" s="6"/>
      <c r="S23" s="6">
        <f>SUM(S4:S22)</f>
        <v>1385.9657999999999</v>
      </c>
    </row>
    <row r="24" spans="1:16379" s="1" customFormat="1" ht="30" customHeight="1">
      <c r="A24" s="14" t="s">
        <v>38</v>
      </c>
      <c r="B24" s="14"/>
      <c r="C24" s="14"/>
      <c r="D24" s="6">
        <f t="shared" ref="D24:S24" si="1">SUM(D4:D23)</f>
        <v>95.675799999999995</v>
      </c>
      <c r="E24" s="6">
        <f t="shared" si="1"/>
        <v>94</v>
      </c>
      <c r="F24" s="6">
        <f t="shared" si="1"/>
        <v>98</v>
      </c>
      <c r="G24" s="6">
        <f t="shared" si="1"/>
        <v>96.210000000000008</v>
      </c>
      <c r="H24" s="6">
        <f t="shared" si="1"/>
        <v>96.98</v>
      </c>
      <c r="I24" s="6">
        <f t="shared" si="1"/>
        <v>96.960000000000008</v>
      </c>
      <c r="J24" s="6">
        <f t="shared" si="1"/>
        <v>98</v>
      </c>
      <c r="K24" s="6">
        <f t="shared" si="1"/>
        <v>96</v>
      </c>
      <c r="L24" s="6">
        <f t="shared" si="1"/>
        <v>95.9</v>
      </c>
      <c r="M24" s="6">
        <f t="shared" si="1"/>
        <v>95.5</v>
      </c>
      <c r="N24" s="6">
        <f t="shared" si="1"/>
        <v>96.92</v>
      </c>
      <c r="O24" s="6">
        <f t="shared" si="1"/>
        <v>96.34</v>
      </c>
      <c r="P24" s="6">
        <f t="shared" si="1"/>
        <v>94</v>
      </c>
      <c r="Q24" s="6">
        <f t="shared" si="1"/>
        <v>96.52</v>
      </c>
      <c r="R24" s="6">
        <f t="shared" si="1"/>
        <v>95.460000000000008</v>
      </c>
      <c r="S24" s="6">
        <f t="shared" si="1"/>
        <v>2771.9315999999999</v>
      </c>
    </row>
    <row r="25" spans="1:16379" s="1" customFormat="1" ht="26.1" customHeight="1">
      <c r="A25" s="14" t="s">
        <v>39</v>
      </c>
      <c r="B25" s="14"/>
      <c r="C25" s="14"/>
      <c r="D25" s="6">
        <v>52.655169764658957</v>
      </c>
      <c r="E25" s="6">
        <v>1.7043188164049752</v>
      </c>
      <c r="F25" s="6">
        <v>1.4214744170867029</v>
      </c>
      <c r="G25" s="6">
        <v>2.0932661275700766</v>
      </c>
      <c r="H25" s="6">
        <v>1.7583493490952606</v>
      </c>
      <c r="I25" s="6">
        <v>2.1095840736845926</v>
      </c>
      <c r="J25" s="6">
        <v>1.0661058128150269</v>
      </c>
      <c r="K25" s="6">
        <v>5.2217427566450301</v>
      </c>
      <c r="L25" s="6">
        <v>8.6938390687892095</v>
      </c>
      <c r="M25" s="6">
        <v>2.7704246292200025</v>
      </c>
      <c r="N25" s="6">
        <v>7.7319505384922218</v>
      </c>
      <c r="O25" s="6">
        <v>4.5415382383870622</v>
      </c>
      <c r="P25" s="6">
        <v>0.5112956449214926</v>
      </c>
      <c r="Q25" s="6">
        <v>2.100010878630743</v>
      </c>
      <c r="R25" s="6">
        <v>1.5577111360916707</v>
      </c>
      <c r="S25" s="6">
        <f>SUM(D25:R25)</f>
        <v>95.936781252493034</v>
      </c>
    </row>
    <row r="26" spans="1:16379" ht="24.95" customHeight="1">
      <c r="A26" s="9"/>
      <c r="B26" s="9"/>
      <c r="C26" s="9"/>
      <c r="D26" s="10">
        <v>151.77000000000001</v>
      </c>
      <c r="E26" s="10">
        <v>5</v>
      </c>
      <c r="F26" s="10">
        <v>4</v>
      </c>
      <c r="G26" s="10">
        <v>6</v>
      </c>
      <c r="H26" s="10">
        <v>5</v>
      </c>
      <c r="I26" s="10">
        <v>6</v>
      </c>
      <c r="J26" s="10">
        <v>3</v>
      </c>
      <c r="K26" s="10">
        <v>15</v>
      </c>
      <c r="L26" s="10">
        <v>25</v>
      </c>
      <c r="M26" s="10">
        <v>8</v>
      </c>
      <c r="N26" s="10">
        <v>22</v>
      </c>
      <c r="O26" s="10">
        <v>13</v>
      </c>
      <c r="P26" s="10">
        <v>1.5</v>
      </c>
      <c r="Q26" s="10">
        <v>6</v>
      </c>
      <c r="R26" s="10">
        <v>4.5</v>
      </c>
      <c r="S26" s="9">
        <f>SUM(D26:R26)</f>
        <v>275.77</v>
      </c>
    </row>
    <row r="27" spans="1:16379" ht="24.95" customHeight="1">
      <c r="A27" s="9"/>
      <c r="B27" s="9"/>
      <c r="C27" s="9"/>
      <c r="D27" s="9">
        <f>D26/$S$26</f>
        <v>0.55034992928890025</v>
      </c>
      <c r="E27" s="9">
        <f t="shared" ref="E27:R27" si="2">E26/$S$26</f>
        <v>1.81310512383508E-2</v>
      </c>
      <c r="F27" s="9">
        <f t="shared" si="2"/>
        <v>1.4504840990680641E-2</v>
      </c>
      <c r="G27" s="9">
        <f t="shared" si="2"/>
        <v>2.175726148602096E-2</v>
      </c>
      <c r="H27" s="9">
        <f t="shared" si="2"/>
        <v>1.81310512383508E-2</v>
      </c>
      <c r="I27" s="9">
        <f t="shared" si="2"/>
        <v>2.175726148602096E-2</v>
      </c>
      <c r="J27" s="9">
        <f t="shared" si="2"/>
        <v>1.087863074301048E-2</v>
      </c>
      <c r="K27" s="9">
        <f t="shared" si="2"/>
        <v>5.4393153715052399E-2</v>
      </c>
      <c r="L27" s="9">
        <f t="shared" si="2"/>
        <v>9.0655256191754005E-2</v>
      </c>
      <c r="M27" s="9">
        <f t="shared" si="2"/>
        <v>2.9009681981361283E-2</v>
      </c>
      <c r="N27" s="9">
        <f t="shared" si="2"/>
        <v>7.9776625448743518E-2</v>
      </c>
      <c r="O27" s="9">
        <f t="shared" si="2"/>
        <v>4.7140733219712079E-2</v>
      </c>
      <c r="P27" s="9">
        <f t="shared" si="2"/>
        <v>5.4393153715052399E-3</v>
      </c>
      <c r="Q27" s="9">
        <f t="shared" si="2"/>
        <v>2.175726148602096E-2</v>
      </c>
      <c r="R27" s="9">
        <f t="shared" si="2"/>
        <v>1.631794611451572E-2</v>
      </c>
      <c r="S27" s="9">
        <f>SUM(D27:R27)</f>
        <v>1</v>
      </c>
    </row>
    <row r="28" spans="1:16379" ht="24.95" customHeight="1">
      <c r="A28" s="9"/>
      <c r="B28" s="9"/>
      <c r="C28" s="9"/>
      <c r="D28" s="9">
        <f>D24*D27</f>
        <v>52.655169764658957</v>
      </c>
      <c r="E28" s="9">
        <f t="shared" ref="E28:R28" si="3">E24*E27</f>
        <v>1.7043188164049752</v>
      </c>
      <c r="F28" s="9">
        <f t="shared" si="3"/>
        <v>1.4214744170867029</v>
      </c>
      <c r="G28" s="9">
        <f t="shared" si="3"/>
        <v>2.0932661275700766</v>
      </c>
      <c r="H28" s="9">
        <f t="shared" si="3"/>
        <v>1.7583493490952606</v>
      </c>
      <c r="I28" s="9">
        <f t="shared" si="3"/>
        <v>2.1095840736845926</v>
      </c>
      <c r="J28" s="9">
        <f t="shared" si="3"/>
        <v>1.0661058128150269</v>
      </c>
      <c r="K28" s="9">
        <f t="shared" si="3"/>
        <v>5.2217427566450301</v>
      </c>
      <c r="L28" s="9">
        <f t="shared" si="3"/>
        <v>8.6938390687892095</v>
      </c>
      <c r="M28" s="9">
        <f t="shared" si="3"/>
        <v>2.7704246292200025</v>
      </c>
      <c r="N28" s="9">
        <f t="shared" si="3"/>
        <v>7.7319505384922218</v>
      </c>
      <c r="O28" s="9">
        <f t="shared" si="3"/>
        <v>4.5415382383870622</v>
      </c>
      <c r="P28" s="9">
        <f t="shared" si="3"/>
        <v>0.5112956449214926</v>
      </c>
      <c r="Q28" s="9">
        <f t="shared" si="3"/>
        <v>2.100010878630743</v>
      </c>
      <c r="R28" s="9">
        <f t="shared" si="3"/>
        <v>1.5577111360916707</v>
      </c>
      <c r="S28" s="9"/>
    </row>
    <row r="29" spans="1:16379" s="15" customFormat="1" ht="24.95" customHeight="1">
      <c r="A29" s="9"/>
      <c r="B29" s="9"/>
      <c r="C29" s="9"/>
      <c r="D29" s="9">
        <v>11</v>
      </c>
      <c r="E29" s="9">
        <v>14</v>
      </c>
      <c r="F29" s="9">
        <v>1</v>
      </c>
      <c r="G29" s="9">
        <v>8</v>
      </c>
      <c r="H29" s="9">
        <v>3</v>
      </c>
      <c r="I29" s="9">
        <v>4</v>
      </c>
      <c r="J29" s="9">
        <v>1</v>
      </c>
      <c r="K29" s="9">
        <v>9</v>
      </c>
      <c r="L29" s="9">
        <v>10</v>
      </c>
      <c r="M29" s="9">
        <v>12</v>
      </c>
      <c r="N29" s="9">
        <v>5</v>
      </c>
      <c r="O29" s="9">
        <v>7</v>
      </c>
      <c r="P29" s="9">
        <v>14</v>
      </c>
      <c r="Q29" s="9">
        <v>6</v>
      </c>
      <c r="R29" s="9">
        <v>13</v>
      </c>
      <c r="S29" s="9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  <c r="XET29" s="2"/>
      <c r="XEU29" s="2"/>
      <c r="XEV29" s="2"/>
      <c r="XEW29" s="2"/>
      <c r="XEX29" s="2"/>
      <c r="XEY29" s="2"/>
    </row>
    <row r="30" spans="1:16379" ht="24.95" customHeight="1">
      <c r="A30" s="9"/>
      <c r="B30" s="14" t="s">
        <v>4</v>
      </c>
      <c r="C30" s="4" t="s">
        <v>5</v>
      </c>
      <c r="D30" s="9">
        <f>D4*$D$27</f>
        <v>1.6510497878667008</v>
      </c>
      <c r="E30" s="9">
        <f>E4*$E$27</f>
        <v>5.4393153715052399E-2</v>
      </c>
      <c r="F30" s="9">
        <f>F4*$F$27</f>
        <v>4.3514522972041926E-2</v>
      </c>
      <c r="G30" s="9">
        <f>G4*$G$27</f>
        <v>6.5271784458062879E-2</v>
      </c>
      <c r="H30" s="9">
        <f>H4*$H$27</f>
        <v>5.4393153715052399E-2</v>
      </c>
      <c r="I30" s="9">
        <f>I4*$I$27</f>
        <v>6.5271784458062879E-2</v>
      </c>
      <c r="J30" s="9">
        <f>J4*$J$27</f>
        <v>3.2635892229031439E-2</v>
      </c>
      <c r="K30" s="9">
        <f>K4*$K$27</f>
        <v>0.16317946114515719</v>
      </c>
      <c r="L30" s="9">
        <f>L4*$L$27</f>
        <v>0.271965768575262</v>
      </c>
      <c r="M30" s="9">
        <f>M4*$M$27</f>
        <v>8.7029045944083852E-2</v>
      </c>
      <c r="N30" s="9">
        <f>N4*$N$27</f>
        <v>0.23932987634623054</v>
      </c>
      <c r="O30" s="9">
        <f>O4*$O$27</f>
        <v>0.14142219965913624</v>
      </c>
      <c r="P30" s="9">
        <f>P4*$P$27</f>
        <v>1.631794611451572E-2</v>
      </c>
      <c r="Q30" s="9">
        <f>Q4*$Q$27</f>
        <v>6.5271784458062879E-2</v>
      </c>
      <c r="R30" s="9">
        <f>R4*$R$27</f>
        <v>4.8953838343547162E-2</v>
      </c>
      <c r="S30" s="9">
        <f>SUM(D30:R30)</f>
        <v>3</v>
      </c>
    </row>
    <row r="31" spans="1:16379" ht="24.95" customHeight="1">
      <c r="A31" s="9"/>
      <c r="B31" s="14"/>
      <c r="C31" s="4" t="s">
        <v>6</v>
      </c>
      <c r="D31" s="9">
        <f t="shared" ref="D31:D49" si="4">D5*$D$27</f>
        <v>1.6510497878667008</v>
      </c>
      <c r="E31" s="9">
        <f t="shared" ref="E31:E49" si="5">E5*$E$27</f>
        <v>5.4393153715052399E-2</v>
      </c>
      <c r="F31" s="9">
        <f t="shared" ref="F31:F49" si="6">F5*$F$27</f>
        <v>4.3514522972041926E-2</v>
      </c>
      <c r="G31" s="9">
        <f t="shared" ref="G31:G49" si="7">G5*$G$27</f>
        <v>6.5271784458062879E-2</v>
      </c>
      <c r="H31" s="9">
        <f t="shared" ref="H31:H49" si="8">H5*$H$27</f>
        <v>5.4393153715052399E-2</v>
      </c>
      <c r="I31" s="9">
        <f t="shared" ref="I31:I49" si="9">I5*$I$27</f>
        <v>6.5271784458062879E-2</v>
      </c>
      <c r="J31" s="9">
        <f t="shared" ref="J31:J49" si="10">J5*$J$27</f>
        <v>3.2635892229031439E-2</v>
      </c>
      <c r="K31" s="9">
        <f t="shared" ref="K31:K49" si="11">K5*$K$27</f>
        <v>0.16317946114515719</v>
      </c>
      <c r="L31" s="9">
        <f t="shared" ref="L31:L49" si="12">L5*$L$27</f>
        <v>0.271965768575262</v>
      </c>
      <c r="M31" s="9">
        <f t="shared" ref="M31:M49" si="13">M5*$M$27</f>
        <v>8.7029045944083852E-2</v>
      </c>
      <c r="N31" s="9">
        <f t="shared" ref="N31:N49" si="14">N5*$N$27</f>
        <v>0.23932987634623054</v>
      </c>
      <c r="O31" s="9">
        <f t="shared" ref="O31:O49" si="15">O5*$O$27</f>
        <v>0.14142219965913624</v>
      </c>
      <c r="P31" s="9">
        <f t="shared" ref="P31:P49" si="16">P5*$P$27</f>
        <v>1.631794611451572E-2</v>
      </c>
      <c r="Q31" s="9">
        <f t="shared" ref="Q31:Q49" si="17">Q5*$Q$27</f>
        <v>6.5271784458062879E-2</v>
      </c>
      <c r="R31" s="9">
        <f t="shared" ref="R31:R49" si="18">R5*$R$27</f>
        <v>4.8953838343547162E-2</v>
      </c>
      <c r="S31" s="9">
        <f t="shared" ref="S31:S49" si="19">SUM(D31:R31)</f>
        <v>3</v>
      </c>
    </row>
    <row r="32" spans="1:16379" ht="24.95" customHeight="1">
      <c r="A32" s="9"/>
      <c r="B32" s="14" t="s">
        <v>7</v>
      </c>
      <c r="C32" s="4" t="s">
        <v>8</v>
      </c>
      <c r="D32" s="9">
        <f t="shared" si="4"/>
        <v>1.1006998585778005</v>
      </c>
      <c r="E32" s="9">
        <f t="shared" si="5"/>
        <v>3.6262102476701599E-2</v>
      </c>
      <c r="F32" s="9">
        <f t="shared" si="6"/>
        <v>2.9009681981361283E-2</v>
      </c>
      <c r="G32" s="9">
        <f t="shared" si="7"/>
        <v>4.3514522972041919E-2</v>
      </c>
      <c r="H32" s="9">
        <f t="shared" si="8"/>
        <v>3.6262102476701599E-2</v>
      </c>
      <c r="I32" s="9">
        <f t="shared" si="9"/>
        <v>4.3514522972041919E-2</v>
      </c>
      <c r="J32" s="9">
        <f t="shared" si="10"/>
        <v>2.175726148602096E-2</v>
      </c>
      <c r="K32" s="9">
        <f t="shared" si="11"/>
        <v>0.1087863074301048</v>
      </c>
      <c r="L32" s="9">
        <f t="shared" si="12"/>
        <v>0.18131051238350801</v>
      </c>
      <c r="M32" s="9">
        <f t="shared" si="13"/>
        <v>5.8019363962722566E-2</v>
      </c>
      <c r="N32" s="9">
        <f t="shared" si="14"/>
        <v>0.15955325089748704</v>
      </c>
      <c r="O32" s="9">
        <f t="shared" si="15"/>
        <v>9.4281466439424158E-2</v>
      </c>
      <c r="P32" s="9">
        <f t="shared" si="16"/>
        <v>1.087863074301048E-2</v>
      </c>
      <c r="Q32" s="9">
        <f t="shared" si="17"/>
        <v>4.3514522972041919E-2</v>
      </c>
      <c r="R32" s="9">
        <f t="shared" si="18"/>
        <v>3.2635892229031439E-2</v>
      </c>
      <c r="S32" s="9">
        <f t="shared" si="19"/>
        <v>2</v>
      </c>
    </row>
    <row r="33" spans="1:19" ht="24.95" customHeight="1">
      <c r="A33" s="9"/>
      <c r="B33" s="14"/>
      <c r="C33" s="4" t="s">
        <v>9</v>
      </c>
      <c r="D33" s="9">
        <f t="shared" si="4"/>
        <v>1.6510497878667008</v>
      </c>
      <c r="E33" s="9">
        <f t="shared" si="5"/>
        <v>5.4393153715052399E-2</v>
      </c>
      <c r="F33" s="9">
        <f t="shared" si="6"/>
        <v>4.3514522972041926E-2</v>
      </c>
      <c r="G33" s="9">
        <f t="shared" si="7"/>
        <v>6.5271784458062879E-2</v>
      </c>
      <c r="H33" s="9">
        <f t="shared" si="8"/>
        <v>5.4393153715052399E-2</v>
      </c>
      <c r="I33" s="9">
        <f t="shared" si="9"/>
        <v>6.5271784458062879E-2</v>
      </c>
      <c r="J33" s="9">
        <f t="shared" si="10"/>
        <v>3.2635892229031439E-2</v>
      </c>
      <c r="K33" s="9">
        <f t="shared" si="11"/>
        <v>0.1087863074301048</v>
      </c>
      <c r="L33" s="9">
        <f t="shared" si="12"/>
        <v>0.18131051238350801</v>
      </c>
      <c r="M33" s="9">
        <f t="shared" si="13"/>
        <v>5.8019363962722566E-2</v>
      </c>
      <c r="N33" s="9">
        <f t="shared" si="14"/>
        <v>0.15955325089748704</v>
      </c>
      <c r="O33" s="9">
        <f t="shared" si="15"/>
        <v>9.4281466439424158E-2</v>
      </c>
      <c r="P33" s="9">
        <f t="shared" si="16"/>
        <v>1.087863074301048E-2</v>
      </c>
      <c r="Q33" s="9">
        <f t="shared" si="17"/>
        <v>4.3514522972041919E-2</v>
      </c>
      <c r="R33" s="9">
        <f t="shared" si="18"/>
        <v>3.2635892229031439E-2</v>
      </c>
      <c r="S33" s="9">
        <f t="shared" si="19"/>
        <v>2.6555100264713349</v>
      </c>
    </row>
    <row r="34" spans="1:19" ht="24.95" customHeight="1">
      <c r="A34" s="9"/>
      <c r="B34" s="14" t="s">
        <v>10</v>
      </c>
      <c r="C34" s="4" t="s">
        <v>11</v>
      </c>
      <c r="D34" s="9">
        <f t="shared" si="4"/>
        <v>2.201399717155601</v>
      </c>
      <c r="E34" s="9">
        <f t="shared" si="5"/>
        <v>7.2524204953403199E-2</v>
      </c>
      <c r="F34" s="9">
        <f t="shared" si="6"/>
        <v>5.8019363962722566E-2</v>
      </c>
      <c r="G34" s="9">
        <f t="shared" si="7"/>
        <v>8.7029045944083838E-2</v>
      </c>
      <c r="H34" s="9">
        <f t="shared" si="8"/>
        <v>7.2524204953403199E-2</v>
      </c>
      <c r="I34" s="9">
        <f t="shared" si="9"/>
        <v>8.7029045944083838E-2</v>
      </c>
      <c r="J34" s="9">
        <f t="shared" si="10"/>
        <v>4.3514522972041919E-2</v>
      </c>
      <c r="K34" s="9">
        <f t="shared" si="11"/>
        <v>0.2175726148602096</v>
      </c>
      <c r="L34" s="9">
        <f t="shared" si="12"/>
        <v>0.36262102476701602</v>
      </c>
      <c r="M34" s="9">
        <f t="shared" si="13"/>
        <v>0.11603872792544513</v>
      </c>
      <c r="N34" s="9">
        <f t="shared" si="14"/>
        <v>0.31910650179497407</v>
      </c>
      <c r="O34" s="9">
        <f t="shared" si="15"/>
        <v>0.18856293287884832</v>
      </c>
      <c r="P34" s="9">
        <f t="shared" si="16"/>
        <v>2.175726148602096E-2</v>
      </c>
      <c r="Q34" s="9">
        <f t="shared" si="17"/>
        <v>8.7029045944083838E-2</v>
      </c>
      <c r="R34" s="9">
        <f t="shared" si="18"/>
        <v>6.5271784458062879E-2</v>
      </c>
      <c r="S34" s="9">
        <f t="shared" si="19"/>
        <v>4</v>
      </c>
    </row>
    <row r="35" spans="1:19" ht="24.95" customHeight="1">
      <c r="A35" s="9"/>
      <c r="B35" s="14"/>
      <c r="C35" s="4" t="s">
        <v>12</v>
      </c>
      <c r="D35" s="9">
        <f t="shared" si="4"/>
        <v>1.6510497878667008</v>
      </c>
      <c r="E35" s="9">
        <f t="shared" si="5"/>
        <v>5.4393153715052399E-2</v>
      </c>
      <c r="F35" s="9">
        <f t="shared" si="6"/>
        <v>4.3514522972041926E-2</v>
      </c>
      <c r="G35" s="9">
        <f t="shared" si="7"/>
        <v>6.5271784458062879E-2</v>
      </c>
      <c r="H35" s="9">
        <f t="shared" si="8"/>
        <v>5.4393153715052399E-2</v>
      </c>
      <c r="I35" s="9">
        <f t="shared" si="9"/>
        <v>6.5271784458062879E-2</v>
      </c>
      <c r="J35" s="9">
        <f t="shared" si="10"/>
        <v>3.2635892229031439E-2</v>
      </c>
      <c r="K35" s="9">
        <f t="shared" si="11"/>
        <v>0.2175726148602096</v>
      </c>
      <c r="L35" s="9">
        <f t="shared" si="12"/>
        <v>0.36262102476701602</v>
      </c>
      <c r="M35" s="9">
        <f t="shared" si="13"/>
        <v>0.11603872792544513</v>
      </c>
      <c r="N35" s="9">
        <f t="shared" si="14"/>
        <v>0.31910650179497407</v>
      </c>
      <c r="O35" s="9">
        <f t="shared" si="15"/>
        <v>0.18856293287884832</v>
      </c>
      <c r="P35" s="9">
        <f t="shared" si="16"/>
        <v>2.175726148602096E-2</v>
      </c>
      <c r="Q35" s="9">
        <f t="shared" si="17"/>
        <v>8.7029045944083838E-2</v>
      </c>
      <c r="R35" s="9">
        <f t="shared" si="18"/>
        <v>6.5271784458062879E-2</v>
      </c>
      <c r="S35" s="9">
        <f t="shared" si="19"/>
        <v>3.3444899735286659</v>
      </c>
    </row>
    <row r="36" spans="1:19" ht="24.95" customHeight="1">
      <c r="A36" s="9"/>
      <c r="B36" s="14" t="s">
        <v>14</v>
      </c>
      <c r="C36" s="4" t="s">
        <v>15</v>
      </c>
      <c r="D36" s="9">
        <f t="shared" si="4"/>
        <v>1.1006998585778005</v>
      </c>
      <c r="E36" s="9">
        <f t="shared" si="5"/>
        <v>0</v>
      </c>
      <c r="F36" s="9">
        <f t="shared" si="6"/>
        <v>2.9009681981361283E-2</v>
      </c>
      <c r="G36" s="9">
        <f t="shared" si="7"/>
        <v>4.3514522972041919E-2</v>
      </c>
      <c r="H36" s="9">
        <f t="shared" si="8"/>
        <v>3.6262102476701599E-2</v>
      </c>
      <c r="I36" s="9">
        <f t="shared" si="9"/>
        <v>4.3514522972041919E-2</v>
      </c>
      <c r="J36" s="9">
        <f t="shared" si="10"/>
        <v>2.175726148602096E-2</v>
      </c>
      <c r="K36" s="9">
        <f t="shared" si="11"/>
        <v>0.1087863074301048</v>
      </c>
      <c r="L36" s="9">
        <f t="shared" si="12"/>
        <v>0.18131051238350801</v>
      </c>
      <c r="M36" s="9">
        <f t="shared" si="13"/>
        <v>5.8019363962722566E-2</v>
      </c>
      <c r="N36" s="9">
        <f t="shared" si="14"/>
        <v>0.15955325089748704</v>
      </c>
      <c r="O36" s="9">
        <f t="shared" si="15"/>
        <v>9.4281466439424158E-2</v>
      </c>
      <c r="P36" s="9">
        <f t="shared" si="16"/>
        <v>0</v>
      </c>
      <c r="Q36" s="9">
        <f t="shared" si="17"/>
        <v>4.3514522972041919E-2</v>
      </c>
      <c r="R36" s="9">
        <f t="shared" si="18"/>
        <v>3.2635892229031439E-2</v>
      </c>
      <c r="S36" s="9">
        <f t="shared" si="19"/>
        <v>1.9528592667802882</v>
      </c>
    </row>
    <row r="37" spans="1:19" ht="24.95" customHeight="1">
      <c r="A37" s="9"/>
      <c r="B37" s="14"/>
      <c r="C37" s="4" t="s">
        <v>16</v>
      </c>
      <c r="D37" s="9">
        <f t="shared" si="4"/>
        <v>0.92227641150233897</v>
      </c>
      <c r="E37" s="9">
        <f t="shared" si="5"/>
        <v>0</v>
      </c>
      <c r="F37" s="9">
        <f t="shared" si="6"/>
        <v>2.9009681981361283E-2</v>
      </c>
      <c r="G37" s="9">
        <f t="shared" si="7"/>
        <v>2.6326286398085361E-2</v>
      </c>
      <c r="H37" s="9">
        <f t="shared" si="8"/>
        <v>3.5899481451934584E-2</v>
      </c>
      <c r="I37" s="9">
        <f t="shared" si="9"/>
        <v>4.2644232512601077E-2</v>
      </c>
      <c r="J37" s="9">
        <f t="shared" si="10"/>
        <v>2.175726148602096E-2</v>
      </c>
      <c r="K37" s="9">
        <f t="shared" si="11"/>
        <v>0.1087863074301048</v>
      </c>
      <c r="L37" s="9">
        <f t="shared" si="12"/>
        <v>0.17224498676433261</v>
      </c>
      <c r="M37" s="9">
        <f t="shared" si="13"/>
        <v>5.8019363962722566E-2</v>
      </c>
      <c r="N37" s="9">
        <f t="shared" si="14"/>
        <v>0.15317112086158755</v>
      </c>
      <c r="O37" s="9">
        <f t="shared" si="15"/>
        <v>6.3168582514414193E-2</v>
      </c>
      <c r="P37" s="9">
        <f t="shared" si="16"/>
        <v>0</v>
      </c>
      <c r="Q37" s="9">
        <f t="shared" si="17"/>
        <v>3.307103745875186E-2</v>
      </c>
      <c r="R37" s="9">
        <f t="shared" si="18"/>
        <v>7.5062552126772316E-3</v>
      </c>
      <c r="S37" s="9">
        <f t="shared" si="19"/>
        <v>1.673881009536933</v>
      </c>
    </row>
    <row r="38" spans="1:19" ht="24.95" customHeight="1">
      <c r="A38" s="9"/>
      <c r="B38" s="14"/>
      <c r="C38" s="4" t="s">
        <v>17</v>
      </c>
      <c r="D38" s="9">
        <f t="shared" si="4"/>
        <v>2.201399717155601</v>
      </c>
      <c r="E38" s="9">
        <f t="shared" si="5"/>
        <v>7.2524204953403199E-2</v>
      </c>
      <c r="F38" s="9">
        <f t="shared" si="6"/>
        <v>5.8019363962722566E-2</v>
      </c>
      <c r="G38" s="9">
        <f t="shared" si="7"/>
        <v>8.7029045944083838E-2</v>
      </c>
      <c r="H38" s="9">
        <f t="shared" si="8"/>
        <v>7.2524204953403199E-2</v>
      </c>
      <c r="I38" s="9">
        <f t="shared" si="9"/>
        <v>8.7029045944083838E-2</v>
      </c>
      <c r="J38" s="9">
        <f t="shared" si="10"/>
        <v>4.3514522972041919E-2</v>
      </c>
      <c r="K38" s="9">
        <f t="shared" si="11"/>
        <v>0.2175726148602096</v>
      </c>
      <c r="L38" s="9">
        <f t="shared" si="12"/>
        <v>0.36262102476701602</v>
      </c>
      <c r="M38" s="9">
        <f t="shared" si="13"/>
        <v>0.11603872792544513</v>
      </c>
      <c r="N38" s="9">
        <f t="shared" si="14"/>
        <v>0.31910650179497407</v>
      </c>
      <c r="O38" s="9">
        <f t="shared" si="15"/>
        <v>0.18856293287884832</v>
      </c>
      <c r="P38" s="9">
        <f t="shared" si="16"/>
        <v>2.175726148602096E-2</v>
      </c>
      <c r="Q38" s="9">
        <f t="shared" si="17"/>
        <v>8.7029045944083838E-2</v>
      </c>
      <c r="R38" s="9">
        <f t="shared" si="18"/>
        <v>6.5271784458062879E-2</v>
      </c>
      <c r="S38" s="9">
        <f t="shared" si="19"/>
        <v>4</v>
      </c>
    </row>
    <row r="39" spans="1:19" ht="24.95" customHeight="1">
      <c r="A39" s="9"/>
      <c r="B39" s="8" t="s">
        <v>18</v>
      </c>
      <c r="C39" s="4" t="s">
        <v>19</v>
      </c>
      <c r="D39" s="9">
        <f t="shared" si="4"/>
        <v>3.3020995757334015</v>
      </c>
      <c r="E39" s="9">
        <f t="shared" si="5"/>
        <v>0.1087863074301048</v>
      </c>
      <c r="F39" s="9">
        <f t="shared" si="6"/>
        <v>8.7029045944083852E-2</v>
      </c>
      <c r="G39" s="9">
        <f t="shared" si="7"/>
        <v>0.13054356891612576</v>
      </c>
      <c r="H39" s="9">
        <f t="shared" si="8"/>
        <v>0.1087863074301048</v>
      </c>
      <c r="I39" s="9">
        <f t="shared" si="9"/>
        <v>0.13054356891612576</v>
      </c>
      <c r="J39" s="9">
        <f t="shared" si="10"/>
        <v>6.5271784458062879E-2</v>
      </c>
      <c r="K39" s="9">
        <f t="shared" si="11"/>
        <v>0.32635892229031438</v>
      </c>
      <c r="L39" s="9">
        <f t="shared" si="12"/>
        <v>0.543931537150524</v>
      </c>
      <c r="M39" s="9">
        <f t="shared" si="13"/>
        <v>0.1740580918881677</v>
      </c>
      <c r="N39" s="9">
        <f t="shared" si="14"/>
        <v>0.47865975269246108</v>
      </c>
      <c r="O39" s="9">
        <f t="shared" si="15"/>
        <v>0.28284439931827249</v>
      </c>
      <c r="P39" s="9">
        <f t="shared" si="16"/>
        <v>3.2635892229031439E-2</v>
      </c>
      <c r="Q39" s="9">
        <f t="shared" si="17"/>
        <v>0.13054356891612576</v>
      </c>
      <c r="R39" s="9">
        <f t="shared" si="18"/>
        <v>9.7907676687094325E-2</v>
      </c>
      <c r="S39" s="9">
        <f t="shared" si="19"/>
        <v>6</v>
      </c>
    </row>
    <row r="40" spans="1:19" ht="24.95" customHeight="1">
      <c r="A40" s="9"/>
      <c r="B40" s="8" t="s">
        <v>18</v>
      </c>
      <c r="C40" s="4" t="s">
        <v>20</v>
      </c>
      <c r="D40" s="9">
        <f t="shared" si="4"/>
        <v>3.3020995757334015</v>
      </c>
      <c r="E40" s="9">
        <f t="shared" si="5"/>
        <v>0.1087863074301048</v>
      </c>
      <c r="F40" s="9">
        <f t="shared" si="6"/>
        <v>8.7029045944083852E-2</v>
      </c>
      <c r="G40" s="9">
        <f t="shared" si="7"/>
        <v>0.13054356891612576</v>
      </c>
      <c r="H40" s="9">
        <f t="shared" si="8"/>
        <v>0.1087863074301048</v>
      </c>
      <c r="I40" s="9">
        <f t="shared" si="9"/>
        <v>0.13054356891612576</v>
      </c>
      <c r="J40" s="9">
        <f t="shared" si="10"/>
        <v>6.5271784458062879E-2</v>
      </c>
      <c r="K40" s="9">
        <f t="shared" si="11"/>
        <v>0.32635892229031438</v>
      </c>
      <c r="L40" s="9">
        <f t="shared" si="12"/>
        <v>0.543931537150524</v>
      </c>
      <c r="M40" s="9">
        <f t="shared" si="13"/>
        <v>0.1740580918881677</v>
      </c>
      <c r="N40" s="9">
        <f t="shared" si="14"/>
        <v>0.47865975269246108</v>
      </c>
      <c r="O40" s="9">
        <f t="shared" si="15"/>
        <v>0.28284439931827249</v>
      </c>
      <c r="P40" s="9">
        <f t="shared" si="16"/>
        <v>3.2635892229031439E-2</v>
      </c>
      <c r="Q40" s="9">
        <f t="shared" si="17"/>
        <v>0.13054356891612576</v>
      </c>
      <c r="R40" s="9">
        <f t="shared" si="18"/>
        <v>9.7907676687094325E-2</v>
      </c>
      <c r="S40" s="9">
        <f t="shared" si="19"/>
        <v>6</v>
      </c>
    </row>
    <row r="41" spans="1:19" ht="24.95" customHeight="1">
      <c r="A41" s="9"/>
      <c r="B41" s="14" t="s">
        <v>22</v>
      </c>
      <c r="C41" s="6" t="s">
        <v>23</v>
      </c>
      <c r="D41" s="9">
        <f t="shared" si="4"/>
        <v>2.7517496464445013</v>
      </c>
      <c r="E41" s="9">
        <f t="shared" si="5"/>
        <v>9.0655256191753991E-2</v>
      </c>
      <c r="F41" s="9">
        <f t="shared" si="6"/>
        <v>7.2524204953403212E-2</v>
      </c>
      <c r="G41" s="9">
        <f t="shared" si="7"/>
        <v>0.1087863074301048</v>
      </c>
      <c r="H41" s="9">
        <f t="shared" si="8"/>
        <v>9.0655256191753991E-2</v>
      </c>
      <c r="I41" s="9">
        <f t="shared" si="9"/>
        <v>0.1087863074301048</v>
      </c>
      <c r="J41" s="9">
        <f t="shared" si="10"/>
        <v>5.4393153715052399E-2</v>
      </c>
      <c r="K41" s="9">
        <f t="shared" si="11"/>
        <v>0.271965768575262</v>
      </c>
      <c r="L41" s="9">
        <f t="shared" si="12"/>
        <v>0.45327628095877004</v>
      </c>
      <c r="M41" s="9">
        <f t="shared" si="13"/>
        <v>0.14504840990680642</v>
      </c>
      <c r="N41" s="9">
        <f t="shared" si="14"/>
        <v>0.39888312724371761</v>
      </c>
      <c r="O41" s="9">
        <f t="shared" si="15"/>
        <v>0.23570366609856039</v>
      </c>
      <c r="P41" s="9">
        <f t="shared" si="16"/>
        <v>2.7196576857526199E-2</v>
      </c>
      <c r="Q41" s="9">
        <f t="shared" si="17"/>
        <v>0.1087863074301048</v>
      </c>
      <c r="R41" s="9">
        <f t="shared" si="18"/>
        <v>8.1589730572578595E-2</v>
      </c>
      <c r="S41" s="9">
        <f t="shared" si="19"/>
        <v>5</v>
      </c>
    </row>
    <row r="42" spans="1:19" ht="24.95" customHeight="1">
      <c r="A42" s="9"/>
      <c r="B42" s="14"/>
      <c r="C42" s="6" t="s">
        <v>24</v>
      </c>
      <c r="D42" s="9">
        <f t="shared" si="4"/>
        <v>2.7517496464445013</v>
      </c>
      <c r="E42" s="9">
        <f t="shared" si="5"/>
        <v>9.0655256191753991E-2</v>
      </c>
      <c r="F42" s="9">
        <f t="shared" si="6"/>
        <v>7.2524204953403212E-2</v>
      </c>
      <c r="G42" s="9">
        <f t="shared" si="7"/>
        <v>0.1087863074301048</v>
      </c>
      <c r="H42" s="9">
        <f t="shared" si="8"/>
        <v>9.0655256191753991E-2</v>
      </c>
      <c r="I42" s="9">
        <f t="shared" si="9"/>
        <v>0.1087863074301048</v>
      </c>
      <c r="J42" s="9">
        <f t="shared" si="10"/>
        <v>5.4393153715052399E-2</v>
      </c>
      <c r="K42" s="9">
        <f t="shared" si="11"/>
        <v>0.271965768575262</v>
      </c>
      <c r="L42" s="9">
        <f t="shared" si="12"/>
        <v>0.45327628095877004</v>
      </c>
      <c r="M42" s="9">
        <f t="shared" si="13"/>
        <v>0.14504840990680642</v>
      </c>
      <c r="N42" s="9">
        <f t="shared" si="14"/>
        <v>0.39888312724371761</v>
      </c>
      <c r="O42" s="9">
        <f t="shared" si="15"/>
        <v>0.23570366609856039</v>
      </c>
      <c r="P42" s="9">
        <f t="shared" si="16"/>
        <v>2.7196576857526199E-2</v>
      </c>
      <c r="Q42" s="9">
        <f t="shared" si="17"/>
        <v>0.1087863074301048</v>
      </c>
      <c r="R42" s="9">
        <f t="shared" si="18"/>
        <v>8.1589730572578595E-2</v>
      </c>
      <c r="S42" s="9">
        <f t="shared" si="19"/>
        <v>5</v>
      </c>
    </row>
    <row r="43" spans="1:19" ht="24.95" customHeight="1">
      <c r="A43" s="9"/>
      <c r="B43" s="4" t="s">
        <v>25</v>
      </c>
      <c r="C43" s="6" t="s">
        <v>26</v>
      </c>
      <c r="D43" s="9">
        <f t="shared" si="4"/>
        <v>2.7517496464445013</v>
      </c>
      <c r="E43" s="9">
        <f t="shared" si="5"/>
        <v>9.0655256191753991E-2</v>
      </c>
      <c r="F43" s="9">
        <f t="shared" si="6"/>
        <v>7.2524204953403212E-2</v>
      </c>
      <c r="G43" s="9">
        <f t="shared" si="7"/>
        <v>0.1087863074301048</v>
      </c>
      <c r="H43" s="9">
        <f t="shared" si="8"/>
        <v>9.0655256191753991E-2</v>
      </c>
      <c r="I43" s="9">
        <f t="shared" si="9"/>
        <v>0.1087863074301048</v>
      </c>
      <c r="J43" s="9">
        <f t="shared" si="10"/>
        <v>5.4393153715052399E-2</v>
      </c>
      <c r="K43" s="9">
        <f t="shared" si="11"/>
        <v>0.271965768575262</v>
      </c>
      <c r="L43" s="9">
        <f t="shared" si="12"/>
        <v>0.45327628095877004</v>
      </c>
      <c r="M43" s="9">
        <f t="shared" si="13"/>
        <v>0.14504840990680642</v>
      </c>
      <c r="N43" s="9">
        <f t="shared" si="14"/>
        <v>0.39888312724371761</v>
      </c>
      <c r="O43" s="9">
        <f t="shared" si="15"/>
        <v>0.23570366609856039</v>
      </c>
      <c r="P43" s="9">
        <f t="shared" si="16"/>
        <v>2.7196576857526199E-2</v>
      </c>
      <c r="Q43" s="9">
        <f t="shared" si="17"/>
        <v>0.1087863074301048</v>
      </c>
      <c r="R43" s="9">
        <f t="shared" si="18"/>
        <v>8.1589730572578595E-2</v>
      </c>
      <c r="S43" s="9">
        <f t="shared" si="19"/>
        <v>5</v>
      </c>
    </row>
    <row r="44" spans="1:19" ht="24.95" customHeight="1">
      <c r="A44" s="9"/>
      <c r="B44" s="4" t="s">
        <v>27</v>
      </c>
      <c r="C44" s="6" t="s">
        <v>28</v>
      </c>
      <c r="D44" s="9">
        <f t="shared" si="4"/>
        <v>2.7517496464445013</v>
      </c>
      <c r="E44" s="9">
        <f t="shared" si="5"/>
        <v>9.0655256191753991E-2</v>
      </c>
      <c r="F44" s="9">
        <f t="shared" si="6"/>
        <v>7.2524204953403212E-2</v>
      </c>
      <c r="G44" s="9">
        <f t="shared" si="7"/>
        <v>0.1087863074301048</v>
      </c>
      <c r="H44" s="9">
        <f t="shared" si="8"/>
        <v>9.0655256191753991E-2</v>
      </c>
      <c r="I44" s="9">
        <f t="shared" si="9"/>
        <v>0.1087863074301048</v>
      </c>
      <c r="J44" s="9">
        <f t="shared" si="10"/>
        <v>5.4393153715052399E-2</v>
      </c>
      <c r="K44" s="9">
        <f t="shared" si="11"/>
        <v>0.271965768575262</v>
      </c>
      <c r="L44" s="9">
        <f t="shared" si="12"/>
        <v>0.45327628095877004</v>
      </c>
      <c r="M44" s="9">
        <f t="shared" si="13"/>
        <v>0.14504840990680642</v>
      </c>
      <c r="N44" s="9">
        <f t="shared" si="14"/>
        <v>0.39888312724371761</v>
      </c>
      <c r="O44" s="9">
        <f t="shared" si="15"/>
        <v>0.23570366609856039</v>
      </c>
      <c r="P44" s="9">
        <f t="shared" si="16"/>
        <v>2.7196576857526199E-2</v>
      </c>
      <c r="Q44" s="9">
        <f t="shared" si="17"/>
        <v>0.1087863074301048</v>
      </c>
      <c r="R44" s="9">
        <f t="shared" si="18"/>
        <v>8.1589730572578595E-2</v>
      </c>
      <c r="S44" s="9">
        <f t="shared" si="19"/>
        <v>5</v>
      </c>
    </row>
    <row r="45" spans="1:19" ht="24.95" customHeight="1">
      <c r="A45" s="9"/>
      <c r="B45" s="4" t="s">
        <v>29</v>
      </c>
      <c r="C45" s="6" t="s">
        <v>30</v>
      </c>
      <c r="D45" s="9">
        <f t="shared" si="4"/>
        <v>2.7517496464445013</v>
      </c>
      <c r="E45" s="9">
        <f t="shared" si="5"/>
        <v>9.0655256191753991E-2</v>
      </c>
      <c r="F45" s="9">
        <f t="shared" si="6"/>
        <v>7.2524204953403212E-2</v>
      </c>
      <c r="G45" s="9">
        <f t="shared" si="7"/>
        <v>0.1087863074301048</v>
      </c>
      <c r="H45" s="9">
        <f t="shared" si="8"/>
        <v>9.0655256191753991E-2</v>
      </c>
      <c r="I45" s="9">
        <f t="shared" si="9"/>
        <v>0.1087863074301048</v>
      </c>
      <c r="J45" s="9">
        <f t="shared" si="10"/>
        <v>5.4393153715052399E-2</v>
      </c>
      <c r="K45" s="9">
        <f t="shared" si="11"/>
        <v>0.271965768575262</v>
      </c>
      <c r="L45" s="9">
        <f t="shared" si="12"/>
        <v>0.45327628095877004</v>
      </c>
      <c r="M45" s="9">
        <f t="shared" si="13"/>
        <v>0.14504840990680642</v>
      </c>
      <c r="N45" s="9">
        <f t="shared" si="14"/>
        <v>0.39888312724371761</v>
      </c>
      <c r="O45" s="9">
        <f t="shared" si="15"/>
        <v>0.23570366609856039</v>
      </c>
      <c r="P45" s="9">
        <f t="shared" si="16"/>
        <v>2.7196576857526199E-2</v>
      </c>
      <c r="Q45" s="9">
        <f t="shared" si="17"/>
        <v>0.1087863074301048</v>
      </c>
      <c r="R45" s="9">
        <f t="shared" si="18"/>
        <v>8.1589730572578595E-2</v>
      </c>
      <c r="S45" s="9">
        <f t="shared" si="19"/>
        <v>5</v>
      </c>
    </row>
    <row r="46" spans="1:19" ht="24.95" customHeight="1">
      <c r="A46" s="9"/>
      <c r="B46" s="14" t="s">
        <v>32</v>
      </c>
      <c r="C46" s="6" t="s">
        <v>33</v>
      </c>
      <c r="D46" s="9">
        <f t="shared" si="4"/>
        <v>13.758748232222507</v>
      </c>
      <c r="E46" s="9">
        <f t="shared" si="5"/>
        <v>0.63458679334227797</v>
      </c>
      <c r="F46" s="9">
        <f t="shared" si="6"/>
        <v>0</v>
      </c>
      <c r="G46" s="9">
        <f t="shared" si="7"/>
        <v>0.543931537150524</v>
      </c>
      <c r="H46" s="9">
        <f t="shared" si="8"/>
        <v>0.45327628095876998</v>
      </c>
      <c r="I46" s="9">
        <f t="shared" si="9"/>
        <v>0.543931537150524</v>
      </c>
      <c r="J46" s="9">
        <f t="shared" si="10"/>
        <v>0.38075207600536681</v>
      </c>
      <c r="K46" s="9">
        <f t="shared" si="11"/>
        <v>0</v>
      </c>
      <c r="L46" s="9">
        <f t="shared" si="12"/>
        <v>2.26638140479385</v>
      </c>
      <c r="M46" s="9">
        <f t="shared" si="13"/>
        <v>0</v>
      </c>
      <c r="N46" s="9">
        <f t="shared" si="14"/>
        <v>0</v>
      </c>
      <c r="O46" s="9">
        <f t="shared" si="15"/>
        <v>0</v>
      </c>
      <c r="P46" s="9">
        <f t="shared" si="16"/>
        <v>0.19037603800268341</v>
      </c>
      <c r="Q46" s="9">
        <f t="shared" si="17"/>
        <v>0</v>
      </c>
      <c r="R46" s="9">
        <f t="shared" si="18"/>
        <v>0.3916307067483773</v>
      </c>
      <c r="S46" s="9">
        <f t="shared" si="19"/>
        <v>19.163614606374878</v>
      </c>
    </row>
    <row r="47" spans="1:19" ht="24.95" customHeight="1">
      <c r="A47" s="9"/>
      <c r="B47" s="14"/>
      <c r="C47" s="6" t="s">
        <v>34</v>
      </c>
      <c r="D47" s="9">
        <f t="shared" si="4"/>
        <v>0</v>
      </c>
      <c r="E47" s="9">
        <f t="shared" si="5"/>
        <v>0</v>
      </c>
      <c r="F47" s="9">
        <f t="shared" si="6"/>
        <v>0.50766943467382242</v>
      </c>
      <c r="G47" s="9">
        <f t="shared" si="7"/>
        <v>0</v>
      </c>
      <c r="H47" s="9">
        <f t="shared" si="8"/>
        <v>0</v>
      </c>
      <c r="I47" s="9">
        <f t="shared" si="9"/>
        <v>0</v>
      </c>
      <c r="J47" s="9">
        <f t="shared" si="10"/>
        <v>0</v>
      </c>
      <c r="K47" s="9">
        <f t="shared" si="11"/>
        <v>1.3598288428763099</v>
      </c>
      <c r="L47" s="9">
        <f t="shared" si="12"/>
        <v>0</v>
      </c>
      <c r="M47" s="9">
        <f t="shared" si="13"/>
        <v>0.72524204953403204</v>
      </c>
      <c r="N47" s="9">
        <f t="shared" si="14"/>
        <v>1.9146390107698443</v>
      </c>
      <c r="O47" s="9">
        <f t="shared" si="15"/>
        <v>1.13137759727309</v>
      </c>
      <c r="P47" s="9">
        <f t="shared" si="16"/>
        <v>0</v>
      </c>
      <c r="Q47" s="9">
        <f t="shared" si="17"/>
        <v>0.52217427566450303</v>
      </c>
      <c r="R47" s="9">
        <f t="shared" si="18"/>
        <v>0</v>
      </c>
      <c r="S47" s="9">
        <f t="shared" si="19"/>
        <v>6.1609312107916017</v>
      </c>
    </row>
    <row r="48" spans="1:19" ht="24.95" customHeight="1">
      <c r="A48" s="9"/>
      <c r="B48" s="4" t="s">
        <v>35</v>
      </c>
      <c r="C48" s="4" t="s">
        <v>36</v>
      </c>
      <c r="D48" s="9">
        <f t="shared" si="4"/>
        <v>1.1006998585778005</v>
      </c>
      <c r="E48" s="9">
        <f t="shared" si="5"/>
        <v>0</v>
      </c>
      <c r="F48" s="9">
        <f t="shared" si="6"/>
        <v>0</v>
      </c>
      <c r="G48" s="9">
        <f t="shared" si="7"/>
        <v>0</v>
      </c>
      <c r="H48" s="9">
        <f t="shared" si="8"/>
        <v>0</v>
      </c>
      <c r="I48" s="9">
        <f t="shared" si="9"/>
        <v>0</v>
      </c>
      <c r="J48" s="9">
        <f t="shared" si="10"/>
        <v>0</v>
      </c>
      <c r="K48" s="9">
        <f t="shared" si="11"/>
        <v>0</v>
      </c>
      <c r="L48" s="9">
        <f t="shared" si="12"/>
        <v>0</v>
      </c>
      <c r="M48" s="9">
        <f t="shared" si="13"/>
        <v>0</v>
      </c>
      <c r="N48" s="9">
        <f t="shared" si="14"/>
        <v>0.79776625448743521</v>
      </c>
      <c r="O48" s="9">
        <f t="shared" si="15"/>
        <v>0.47140733219712078</v>
      </c>
      <c r="P48" s="9">
        <f t="shared" si="16"/>
        <v>0</v>
      </c>
      <c r="Q48" s="9">
        <f t="shared" si="17"/>
        <v>0.2175726148602096</v>
      </c>
      <c r="R48" s="9">
        <f t="shared" si="18"/>
        <v>0.16317946114515719</v>
      </c>
      <c r="S48" s="9">
        <f t="shared" si="19"/>
        <v>2.7506255212677231</v>
      </c>
    </row>
    <row r="49" spans="1:19" ht="24.95" customHeight="1">
      <c r="A49" s="9"/>
      <c r="B49" s="4" t="s">
        <v>37</v>
      </c>
      <c r="C49" s="4" t="s">
        <v>37</v>
      </c>
      <c r="D49" s="9">
        <f t="shared" si="4"/>
        <v>3.3020995757334015</v>
      </c>
      <c r="E49" s="9">
        <f t="shared" si="5"/>
        <v>0</v>
      </c>
      <c r="F49" s="9">
        <f t="shared" si="6"/>
        <v>0</v>
      </c>
      <c r="G49" s="9">
        <f t="shared" si="7"/>
        <v>0.19581535337418865</v>
      </c>
      <c r="H49" s="9">
        <f t="shared" si="8"/>
        <v>0.16317946114515719</v>
      </c>
      <c r="I49" s="9">
        <f t="shared" si="9"/>
        <v>0.19581535337418865</v>
      </c>
      <c r="J49" s="9">
        <f t="shared" si="10"/>
        <v>0</v>
      </c>
      <c r="K49" s="9">
        <f t="shared" si="11"/>
        <v>0.43514522972041919</v>
      </c>
      <c r="L49" s="9">
        <f t="shared" si="12"/>
        <v>0.72524204953403204</v>
      </c>
      <c r="M49" s="9">
        <f t="shared" si="13"/>
        <v>0.21757261486020962</v>
      </c>
      <c r="N49" s="9">
        <f t="shared" si="14"/>
        <v>0</v>
      </c>
      <c r="O49" s="9">
        <f t="shared" si="15"/>
        <v>0</v>
      </c>
      <c r="P49" s="9">
        <f t="shared" si="16"/>
        <v>0</v>
      </c>
      <c r="Q49" s="9">
        <f t="shared" si="17"/>
        <v>0</v>
      </c>
      <c r="R49" s="9">
        <f t="shared" si="18"/>
        <v>0</v>
      </c>
      <c r="S49" s="9">
        <f t="shared" si="19"/>
        <v>5.2348696377415962</v>
      </c>
    </row>
    <row r="50" spans="1:19" ht="24.9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>
        <f>SUM(S30:S49)</f>
        <v>95.93678125249302</v>
      </c>
    </row>
  </sheetData>
  <mergeCells count="21">
    <mergeCell ref="B32:B33"/>
    <mergeCell ref="B34:B35"/>
    <mergeCell ref="B36:B38"/>
    <mergeCell ref="B41:B42"/>
    <mergeCell ref="B46:B47"/>
    <mergeCell ref="A1:C1"/>
    <mergeCell ref="A2:S2"/>
    <mergeCell ref="A3:C3"/>
    <mergeCell ref="A24:C24"/>
    <mergeCell ref="B30:B31"/>
    <mergeCell ref="A25:C25"/>
    <mergeCell ref="A4:A9"/>
    <mergeCell ref="A10:A13"/>
    <mergeCell ref="A15:A19"/>
    <mergeCell ref="B4:B5"/>
    <mergeCell ref="B6:B7"/>
    <mergeCell ref="B8:B9"/>
    <mergeCell ref="B10:B12"/>
    <mergeCell ref="B15:B16"/>
    <mergeCell ref="B20:B21"/>
    <mergeCell ref="A20:A23"/>
  </mergeCells>
  <phoneticPr fontId="5" type="noConversion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加权平均汇总表</vt:lpstr>
      <vt:lpstr>加权平均汇总表!Print_Titles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2021-05-20T09:40:42Z</cp:lastPrinted>
  <dcterms:created xsi:type="dcterms:W3CDTF">2020-08-13T11:29:00Z</dcterms:created>
  <dcterms:modified xsi:type="dcterms:W3CDTF">2021-05-20T09:44:05Z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