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520" windowHeight="9960"/>
  </bookViews>
  <sheets>
    <sheet name="部门专项业务费" sheetId="4" r:id="rId1"/>
    <sheet name="1" sheetId="5" r:id="rId2"/>
    <sheet name="Sheet2" sheetId="6" r:id="rId3"/>
    <sheet name="Sheet3" sheetId="7" r:id="rId4"/>
  </sheets>
  <definedNames>
    <definedName name="_xlnm.Print_Titles" localSheetId="1">'1'!$2:$3</definedName>
    <definedName name="_xlnm.Print_Titles" localSheetId="0">部门专项业务费!$2:$3</definedName>
  </definedNames>
  <calcPr calcId="145621"/>
</workbook>
</file>

<file path=xl/calcChain.xml><?xml version="1.0" encoding="utf-8"?>
<calcChain xmlns="http://schemas.openxmlformats.org/spreadsheetml/2006/main">
  <c r="E12" i="7" l="1"/>
  <c r="F12" i="7"/>
  <c r="G12" i="7"/>
  <c r="H12" i="7"/>
  <c r="D12" i="7"/>
  <c r="E5" i="6" l="1"/>
  <c r="F5" i="6"/>
  <c r="G5" i="6"/>
  <c r="D5" i="6"/>
  <c r="H4" i="6"/>
  <c r="H3" i="6"/>
  <c r="E27" i="5"/>
  <c r="K11" i="5"/>
  <c r="L11" i="5" s="1"/>
  <c r="M11" i="5" s="1"/>
  <c r="N11" i="5" s="1"/>
  <c r="E27" i="4"/>
  <c r="K18" i="4"/>
  <c r="K19" i="4"/>
  <c r="K20" i="4"/>
  <c r="K21" i="4"/>
  <c r="J7" i="4" l="1"/>
  <c r="J6" i="4"/>
  <c r="K6" i="4" s="1"/>
  <c r="J11" i="4"/>
  <c r="K5" i="4"/>
  <c r="K7" i="4"/>
  <c r="K8" i="4"/>
  <c r="K9" i="4"/>
  <c r="K10" i="4"/>
  <c r="K12" i="4"/>
  <c r="K13" i="4"/>
  <c r="K14" i="4"/>
  <c r="K15" i="4"/>
  <c r="K17" i="4"/>
  <c r="K22" i="4"/>
  <c r="K23" i="4"/>
  <c r="K24" i="4"/>
  <c r="K25" i="4"/>
  <c r="K26" i="4"/>
  <c r="K4" i="4"/>
  <c r="J16" i="4"/>
  <c r="J27" i="4" s="1"/>
  <c r="K16" i="4" l="1"/>
  <c r="K11" i="4"/>
</calcChain>
</file>

<file path=xl/sharedStrings.xml><?xml version="1.0" encoding="utf-8"?>
<sst xmlns="http://schemas.openxmlformats.org/spreadsheetml/2006/main" count="295" uniqueCount="128">
  <si>
    <t>一级
指标</t>
  </si>
  <si>
    <t>二级指标</t>
  </si>
  <si>
    <t>三级指标</t>
  </si>
  <si>
    <t>四级指标</t>
  </si>
  <si>
    <t>权重</t>
  </si>
  <si>
    <t>指标解释</t>
  </si>
  <si>
    <t>标杆值</t>
  </si>
  <si>
    <t>完成值</t>
  </si>
  <si>
    <t>评分标准</t>
  </si>
  <si>
    <t>得分</t>
  </si>
  <si>
    <t>得分率</t>
  </si>
  <si>
    <t>决策
（20分）</t>
  </si>
  <si>
    <t>项目立项（6分）</t>
  </si>
  <si>
    <t>立项依据
充分性</t>
  </si>
  <si>
    <t>-</t>
  </si>
  <si>
    <t>项目立项是否符合法律法规、相关政策、发展规划以及部门职责，用以反映和考核项目立项依据情况。</t>
  </si>
  <si>
    <t>充分</t>
  </si>
  <si>
    <t>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</si>
  <si>
    <t>立项程序
规范性</t>
  </si>
  <si>
    <t>项目的申请、设立过程是否符合相关要求，用以反映和考核项目立项的规范情况。</t>
  </si>
  <si>
    <t>规范</t>
  </si>
  <si>
    <t>①项目按照规定的程序申请设立；
②所提交的文件、材料符合相关要求；
③事前已经过必要的可行性研究、专家论证、风险评估、绩效评估、集体决策等。
若①②③齐全得权重100%；如不符合①得0分；缺②扣权重1/3；缺③扣权重1/3。</t>
  </si>
  <si>
    <t>绩效目标（6分）</t>
  </si>
  <si>
    <t>绩效目标
合理性</t>
  </si>
  <si>
    <t>项目所设定的绩效目标是否依据充分，是否符合客观实际，用以反映和考核项目绩效目标与项目实施的相符情况。</t>
  </si>
  <si>
    <t>合理</t>
  </si>
  <si>
    <t>①项目有绩效目标；
②项目绩效目标与实际工作内容具有相关性；
③项目预期产出效益和效果符合正常的业绩水平；
④绩效目标与预算确定的项目投资额或资金量相匹配。
4项各占1/4权重分，每有一项不满足，则扣除相应权重分。</t>
  </si>
  <si>
    <t>绩效指标
明确性</t>
  </si>
  <si>
    <t>依据绩效目标设定的绩效指标是否清晰、细化、可衡量等，用以反映和考核项目绩效目标的明细化情况。</t>
  </si>
  <si>
    <t>明确</t>
  </si>
  <si>
    <t>①将项目绩效目标细化分解为具体的绩效指标；
②指标值清晰、可衡量；
③指标值与项目年度任务数或计划数相对应。
3项各占1/3权重分，每有一项不满足，则扣除相应权重分。</t>
  </si>
  <si>
    <t>资金投入（8分）</t>
  </si>
  <si>
    <t>预算编制
科学性</t>
  </si>
  <si>
    <t>项目预算编制是否经过科学论证、有明确标准，资金额度与年度目标是否相适应，用以反映和考核项目预算编制的科学性、合理性情况。</t>
  </si>
  <si>
    <t>科学</t>
  </si>
  <si>
    <t>①预算编制经过科学论证；
②预算内容与项目内容匹配；
③预算额度测算依据充分，按照标准编制；
④预算确定的项目投资额或资金量与工作任务相匹配。
4项各占1/4权重分，每有一项不满足，则扣除相应权重分。</t>
  </si>
  <si>
    <t>资金分配
合理性</t>
  </si>
  <si>
    <t>考察项目资金分配是否有测算依据，预算安排内容与专项资金的设立目的及年度工作重点是否一致，用以反映和考核项目预算资金分配的科学性、合理性。</t>
  </si>
  <si>
    <t>①项目资金分配有测算依据得1/2权重分；
②根据预算安排内容与专项资金的设立目的及年度工作重点的匹配程度判断，分别得年度剩余权重的100%、75%、50%、25%和0%。</t>
  </si>
  <si>
    <t>过程
（20分）</t>
  </si>
  <si>
    <t>资金管理（8分）</t>
  </si>
  <si>
    <t>资金到位率</t>
  </si>
  <si>
    <t>实际到位资金与预算资金的比率，用以反映和考核2020年度资金落实情况对项目实施的总体保障程度。资金到位率=（实际到位资金/预算资金）*100%。</t>
  </si>
  <si>
    <t>资金到位率达100%得相应权重的100%，每下降1%扣5%权重，扣完相应权重为止。</t>
  </si>
  <si>
    <t>预算执行率</t>
  </si>
  <si>
    <t>项目预算资金是否按照计划执行，用以反映或考核项目预算执行情况。</t>
  </si>
  <si>
    <t>预算执行率达100%，则得满分，每降低1%扣5%权重分，扣完为止。</t>
  </si>
  <si>
    <t>资金使用
合规性</t>
  </si>
  <si>
    <t>项目资金使用是否符合相关的财务管理制度规定，用以反映和考核项目资金的规范运行情况。</t>
  </si>
  <si>
    <t>合规</t>
  </si>
  <si>
    <t>①符合国家财经法规和财务管理制度以及有关专项资金管理办法的规定；
②资金的拨付有完整的审批程序和手续；
③符合项目预算批复或合同规定的用途；
④不存在截留、挤占、挪用、虚列支出等情况。
4项全部符合视为使用合规，得满分；存在①或③或④不满足时属于严重违规事项，本项指标不得分；在①③④同时符合，②不符合时，本项指标得75%权重分；</t>
  </si>
  <si>
    <t>组织实施（12分） </t>
  </si>
  <si>
    <t xml:space="preserve"> 管理制度
健全性</t>
  </si>
  <si>
    <t>项目实施单位的管理制度是否健全，是否已制定或具有相应的财务和业务管理制度，财务和业务管理制度是否合法、合规、完整。用以反映和考核财务和业务管理制度对项目顺利实施的保障情况。</t>
  </si>
  <si>
    <t>健全</t>
  </si>
  <si>
    <t>①制定或具有相应的财务管理制度；
②制定或具有相应的业务管理制度；
③财务管理制度合法、合规、完整；
④业务管理制度合法、合规、完整。
4项各占1/4权重分，每有一项不满足，则扣除相应权重分。（需根据实际情况细化制度和修改权重比）</t>
  </si>
  <si>
    <t>制度执行
有效性</t>
  </si>
  <si>
    <t>项目实施是否符合相关管理规定，用以反映和考核相关管理制度的有效执行情况。</t>
  </si>
  <si>
    <t>有效</t>
  </si>
  <si>
    <t>①遵守相关法律法规和相关管理规定；
②项目调整及支出调整手续完备；
③项目合同书、验收报告、技术鉴定等资料齐全并及时归档；
④项目实施的人员条件、场地设备、信息支撑等落实到位；
⑤项目单位自评结果的真实性、合法性、完整性、准确性。
5项各占1/5权重分，每有一项不满足，则扣除相应权重分。（需根据实际情况细化制度和修改权重比）</t>
  </si>
  <si>
    <t>引进优质民营投资项目数量指标考核是否达到规定的项目数量目标</t>
  </si>
  <si>
    <t>200项</t>
  </si>
  <si>
    <t>450项</t>
  </si>
  <si>
    <t>各媒体稿件发布数量指标考核是否达到规定的稿件发布数量目标</t>
  </si>
  <si>
    <t>500篇</t>
  </si>
  <si>
    <t>用以反映和考核举办2020创客中国（青岛赛区）暨第六届市长杯中小企业创新大赛比赛场次的完成程度</t>
  </si>
  <si>
    <t>1次</t>
  </si>
  <si>
    <t>产出时效（5分）</t>
  </si>
  <si>
    <t>各项工作完成时间</t>
  </si>
  <si>
    <t>各项工作完成时间是否均按照计划、文件批复等相关规定及时完成，用以反映和考核各项工作完成的实现程度</t>
  </si>
  <si>
    <t>2020年12月底</t>
  </si>
  <si>
    <t>完成及时率达100%，则得满分，每低于1%，扣除5%权重分，扣完为止。</t>
  </si>
  <si>
    <t>社会效益</t>
  </si>
  <si>
    <t>山东省民营企业100强榜单上榜企业</t>
  </si>
  <si>
    <t>山东省民营企业100强榜单上榜企业是否达到规定的标准，用以反映山东省民营企业100强榜单上榜企业情况</t>
  </si>
  <si>
    <t>10家</t>
  </si>
  <si>
    <t>12家</t>
  </si>
  <si>
    <t>实际完成率达100%，则得满分，每低于1%，扣除5%权重分，扣完为止。</t>
  </si>
  <si>
    <t>小微企业创新转型项目申报增长率</t>
  </si>
  <si>
    <t>小微企业创新转型项目申报增长率是否达到规定的标准，用以反映小微企业创新转型项目申报增长情况</t>
  </si>
  <si>
    <t>有效提高山东省民营企业100强占全省比重</t>
  </si>
  <si>
    <t>有效提高山东省民营企业100强占全省比重是否达到规定的标准，用以反映山东省民营企业100强占全省比重的情况</t>
  </si>
  <si>
    <t>显著</t>
  </si>
  <si>
    <t>服务对象满意度指标</t>
  </si>
  <si>
    <t>服务企业满意度</t>
  </si>
  <si>
    <t>考察社会公众或服务对象对项目实施效果的满意程度。社会公众或服务对象是指因该项目实施而受到影响的部门（单位）、群体或个人。一般采取社会调查的方式。</t>
  </si>
  <si>
    <t>服务对象满意度达95%，则得满分，每降低1%，扣除5%权重分。</t>
  </si>
  <si>
    <t>合计</t>
  </si>
  <si>
    <t>2020年度青岛市民营经济发展局部门专项业务费绩效目标评体系表</t>
    <phoneticPr fontId="7" type="noConversion"/>
  </si>
  <si>
    <t>满意度
（10分）</t>
    <phoneticPr fontId="7" type="noConversion"/>
  </si>
  <si>
    <t>227篇</t>
    <phoneticPr fontId="7" type="noConversion"/>
  </si>
  <si>
    <t>实际完成率达100%，则得满分，每低于1%，扣除5%权重分，扣完为止。</t>
    <phoneticPr fontId="7" type="noConversion"/>
  </si>
  <si>
    <t>实际完成率达100%，则得满分，否则不得分。</t>
    <phoneticPr fontId="7" type="noConversion"/>
  </si>
  <si>
    <t>实际完成率达100%，则得满分，每低于1%，扣除1%权重分，扣完为止。</t>
    <phoneticPr fontId="7" type="noConversion"/>
  </si>
  <si>
    <t>引进投资项目中民营500强企业数量</t>
    <phoneticPr fontId="7" type="noConversion"/>
  </si>
  <si>
    <t>引进投资项目中独角兽企业数量</t>
    <phoneticPr fontId="7" type="noConversion"/>
  </si>
  <si>
    <t>用以反映引进项目的优质性</t>
    <phoneticPr fontId="7" type="noConversion"/>
  </si>
  <si>
    <t>8家</t>
    <phoneticPr fontId="7" type="noConversion"/>
  </si>
  <si>
    <t>76家</t>
    <phoneticPr fontId="7" type="noConversion"/>
  </si>
  <si>
    <t>实际完成率达100%，则得满分，每低于1家，扣除20%权重分，扣完为止。</t>
    <phoneticPr fontId="7" type="noConversion"/>
  </si>
  <si>
    <t>各媒体稿件发布数量</t>
    <phoneticPr fontId="7" type="noConversion"/>
  </si>
  <si>
    <t>各媒体报告信息失误率</t>
    <phoneticPr fontId="7" type="noConversion"/>
  </si>
  <si>
    <t>实际完成率达100%，则得满分，出现1次失误率，扣除20%权重分，扣完为止。</t>
    <phoneticPr fontId="7" type="noConversion"/>
  </si>
  <si>
    <t>举办2020创客中国（青岛赛区）暨第六届市长杯中小企业创新大赛</t>
    <phoneticPr fontId="7" type="noConversion"/>
  </si>
  <si>
    <t>2020创客中国（青岛赛区）暨第六届市长杯中小企业创新大赛参赛项目入围全国200强数量</t>
    <phoneticPr fontId="7" type="noConversion"/>
  </si>
  <si>
    <t>用以反映媒体报告信息质量</t>
    <phoneticPr fontId="7" type="noConversion"/>
  </si>
  <si>
    <t>用以反映参赛项目的质量</t>
    <phoneticPr fontId="7" type="noConversion"/>
  </si>
  <si>
    <t>6个</t>
    <phoneticPr fontId="7" type="noConversion"/>
  </si>
  <si>
    <t>产出数量（15分）</t>
    <phoneticPr fontId="7" type="noConversion"/>
  </si>
  <si>
    <t>产出质量（12分）</t>
    <phoneticPr fontId="7" type="noConversion"/>
  </si>
  <si>
    <t>产出
(32分)</t>
    <phoneticPr fontId="7" type="noConversion"/>
  </si>
  <si>
    <t>效益
（18分）</t>
    <phoneticPr fontId="7" type="noConversion"/>
  </si>
  <si>
    <t>引进优质民营投资项目</t>
    <phoneticPr fontId="7" type="noConversion"/>
  </si>
  <si>
    <t>指标</t>
  </si>
  <si>
    <t>决策</t>
  </si>
  <si>
    <t>过程</t>
  </si>
  <si>
    <t>产出</t>
  </si>
  <si>
    <t>效益</t>
  </si>
  <si>
    <t>分值</t>
  </si>
  <si>
    <t>①制定或具有相应的财务管理制度；
②制定或具有相应的业务管理制度；
③财务管理制度合法、合规、完整；
④业务管理制度合法、合规、完整。
4项各占1/4权重分，每有一项不满足，则扣除相应权重分。</t>
    <phoneticPr fontId="7" type="noConversion"/>
  </si>
  <si>
    <t>失误率0%，则得满分，出现1%失误率，扣除20%权重分，扣完为止。</t>
    <phoneticPr fontId="7" type="noConversion"/>
  </si>
  <si>
    <t>92.80% </t>
  </si>
  <si>
    <t>显著则得分满分，否则不得分。</t>
    <phoneticPr fontId="7" type="noConversion"/>
  </si>
  <si>
    <t>①遵守相关法律法规和相关管理规定；
②项目调整及支出调整手续完备；
③项目合同书、验收报告、业务开展等资料齐全并及时归档；
④项目实施的人员条件、场地设备、信息支撑等落实到位；
⑤项目单位自评结果的真实性、合法性、完整性、准确性。
5项各占1/5权重分，每有一项不满足，则扣除相应权重分。</t>
    <phoneticPr fontId="7" type="noConversion"/>
  </si>
  <si>
    <t>引进优质民营投资项目数量指标考核是否达到计划的项目数量目标</t>
    <phoneticPr fontId="7" type="noConversion"/>
  </si>
  <si>
    <t>各媒体稿件发布数量指标考核是否达到计划的稿件发布数量目标</t>
    <phoneticPr fontId="7" type="noConversion"/>
  </si>
  <si>
    <t>达到指标值，则得满分，没达到及时性要求，依据完成效果酌情在75%、50%、25%、0选择给分。</t>
    <phoneticPr fontId="7" type="noConversion"/>
  </si>
  <si>
    <t>各项工作开展时间</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</si>
</sst>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0_ "/>
    <numFmt numFmtId="178" formatCode="#,##0.00_ "/>
  </numFmts>
  <fonts count="10">
    <font>
      <sz val="11"/>
      <color theme="1"/>
      <name val="Tahoma"/>
      <charset val="134"/>
    </font>
    <font>
      <sz val="11"/>
      <color theme="1"/>
      <name val="仿宋_GB2312"/>
      <charset val="134"/>
    </font>
    <font>
      <b/>
      <sz val="16"/>
      <color theme="1"/>
      <name val="仿宋_GB2312"/>
      <charset val="134"/>
    </font>
    <font>
      <b/>
      <sz val="11"/>
      <color theme="1"/>
      <name val="仿宋_GB2312"/>
      <charset val="134"/>
    </font>
    <font>
      <sz val="11"/>
      <name val="仿宋_GB2312"/>
      <charset val="134"/>
    </font>
    <font>
      <sz val="11"/>
      <color theme="1"/>
      <name val="宋体"/>
      <family val="3"/>
      <charset val="134"/>
      <scheme val="minor"/>
    </font>
    <font>
      <sz val="12"/>
      <name val="宋体"/>
      <family val="3"/>
      <charset val="134"/>
    </font>
    <font>
      <sz val="9"/>
      <name val="Tahoma"/>
      <family val="2"/>
    </font>
    <font>
      <sz val="12"/>
      <color theme="1"/>
      <name val="黑体"/>
      <family val="3"/>
      <charset val="134"/>
    </font>
    <font>
      <sz val="12"/>
      <color theme="1"/>
      <name val="宋体"/>
      <family val="3"/>
      <charset val="134"/>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0" fontId="6" fillId="0" borderId="0"/>
    <xf numFmtId="0" fontId="5" fillId="0" borderId="0">
      <alignment vertical="center"/>
    </xf>
  </cellStyleXfs>
  <cellXfs count="34">
    <xf numFmtId="0" fontId="0" fillId="0" borderId="0" xfId="0"/>
    <xf numFmtId="0" fontId="1" fillId="0" borderId="0" xfId="0" applyFont="1" applyFill="1" applyAlignment="1">
      <alignment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9" fontId="1"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9" fontId="9" fillId="0" borderId="8" xfId="0" applyNumberFormat="1" applyFont="1" applyBorder="1" applyAlignment="1">
      <alignment horizontal="center" vertical="center" wrapText="1"/>
    </xf>
    <xf numFmtId="10" fontId="9" fillId="0" borderId="8" xfId="0" applyNumberFormat="1" applyFont="1" applyBorder="1" applyAlignment="1">
      <alignment horizontal="center" vertical="center" wrapText="1"/>
    </xf>
    <xf numFmtId="10"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9" fontId="0" fillId="0" borderId="0" xfId="0" applyNumberFormat="1"/>
    <xf numFmtId="178" fontId="0" fillId="0" borderId="0" xfId="0" applyNumberFormat="1"/>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cellXfs>
  <cellStyles count="3">
    <cellStyle name="常规" xfId="0" builtinId="0"/>
    <cellStyle name="常规 2" xfId="2"/>
    <cellStyle name="常规 2 10"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7"/>
  <sheetViews>
    <sheetView tabSelected="1" zoomScale="80" zoomScaleNormal="80" workbookViewId="0">
      <selection activeCell="F30" sqref="F30"/>
    </sheetView>
  </sheetViews>
  <sheetFormatPr defaultColWidth="9" defaultRowHeight="13.5"/>
  <cols>
    <col min="1" max="1" width="12" style="1" customWidth="1"/>
    <col min="2" max="2" width="9.25" style="11" customWidth="1"/>
    <col min="3" max="3" width="18" style="11" customWidth="1"/>
    <col min="4" max="4" width="5.375" style="11" hidden="1" customWidth="1"/>
    <col min="5" max="5" width="6.125" style="11" customWidth="1"/>
    <col min="6" max="6" width="40.625" style="12" customWidth="1"/>
    <col min="7" max="8" width="15" style="11" customWidth="1"/>
    <col min="9" max="9" width="69.875" style="1" customWidth="1"/>
    <col min="10" max="10" width="8.375" style="1" customWidth="1"/>
    <col min="11" max="11" width="8.125" style="1" customWidth="1"/>
    <col min="12" max="16384" width="9" style="1"/>
  </cols>
  <sheetData>
    <row r="2" spans="1:11" ht="42.75" customHeight="1">
      <c r="A2" s="28" t="s">
        <v>88</v>
      </c>
      <c r="B2" s="28"/>
      <c r="C2" s="28"/>
      <c r="D2" s="28"/>
      <c r="E2" s="28"/>
      <c r="F2" s="28"/>
      <c r="G2" s="28"/>
      <c r="H2" s="28"/>
      <c r="I2" s="28"/>
    </row>
    <row r="3" spans="1:11" ht="48" customHeight="1">
      <c r="A3" s="10" t="s">
        <v>0</v>
      </c>
      <c r="B3" s="10" t="s">
        <v>1</v>
      </c>
      <c r="C3" s="10" t="s">
        <v>2</v>
      </c>
      <c r="D3" s="10" t="s">
        <v>3</v>
      </c>
      <c r="E3" s="10" t="s">
        <v>4</v>
      </c>
      <c r="F3" s="10" t="s">
        <v>5</v>
      </c>
      <c r="G3" s="10" t="s">
        <v>6</v>
      </c>
      <c r="H3" s="10" t="s">
        <v>7</v>
      </c>
      <c r="I3" s="10" t="s">
        <v>8</v>
      </c>
      <c r="J3" s="10" t="s">
        <v>9</v>
      </c>
      <c r="K3" s="10" t="s">
        <v>10</v>
      </c>
    </row>
    <row r="4" spans="1:11" ht="84" customHeight="1">
      <c r="A4" s="30" t="s">
        <v>11</v>
      </c>
      <c r="B4" s="30" t="s">
        <v>12</v>
      </c>
      <c r="C4" s="7" t="s">
        <v>13</v>
      </c>
      <c r="D4" s="7" t="s">
        <v>14</v>
      </c>
      <c r="E4" s="7">
        <v>3</v>
      </c>
      <c r="F4" s="4" t="s">
        <v>15</v>
      </c>
      <c r="G4" s="7" t="s">
        <v>16</v>
      </c>
      <c r="H4" s="7" t="s">
        <v>16</v>
      </c>
      <c r="I4" s="6" t="s">
        <v>17</v>
      </c>
      <c r="J4" s="7">
        <v>3</v>
      </c>
      <c r="K4" s="5">
        <f>J4/E4</f>
        <v>1</v>
      </c>
    </row>
    <row r="5" spans="1:11" ht="84" customHeight="1">
      <c r="A5" s="30"/>
      <c r="B5" s="30"/>
      <c r="C5" s="7" t="s">
        <v>18</v>
      </c>
      <c r="D5" s="7" t="s">
        <v>14</v>
      </c>
      <c r="E5" s="7">
        <v>3</v>
      </c>
      <c r="F5" s="4" t="s">
        <v>19</v>
      </c>
      <c r="G5" s="7" t="s">
        <v>20</v>
      </c>
      <c r="H5" s="7" t="s">
        <v>20</v>
      </c>
      <c r="I5" s="6" t="s">
        <v>21</v>
      </c>
      <c r="J5" s="7">
        <v>3</v>
      </c>
      <c r="K5" s="5">
        <f t="shared" ref="K5:K26" si="0">J5/E5</f>
        <v>1</v>
      </c>
    </row>
    <row r="6" spans="1:11" ht="84" customHeight="1">
      <c r="A6" s="30"/>
      <c r="B6" s="30" t="s">
        <v>22</v>
      </c>
      <c r="C6" s="7" t="s">
        <v>23</v>
      </c>
      <c r="D6" s="7" t="s">
        <v>14</v>
      </c>
      <c r="E6" s="7">
        <v>3</v>
      </c>
      <c r="F6" s="4" t="s">
        <v>24</v>
      </c>
      <c r="G6" s="7" t="s">
        <v>25</v>
      </c>
      <c r="H6" s="7" t="s">
        <v>25</v>
      </c>
      <c r="I6" s="6" t="s">
        <v>26</v>
      </c>
      <c r="J6" s="7">
        <f>3*0.75</f>
        <v>2.25</v>
      </c>
      <c r="K6" s="5">
        <f t="shared" si="0"/>
        <v>0.75</v>
      </c>
    </row>
    <row r="7" spans="1:11" ht="84" customHeight="1">
      <c r="A7" s="30"/>
      <c r="B7" s="30"/>
      <c r="C7" s="7" t="s">
        <v>27</v>
      </c>
      <c r="D7" s="7" t="s">
        <v>14</v>
      </c>
      <c r="E7" s="7">
        <v>3</v>
      </c>
      <c r="F7" s="4" t="s">
        <v>28</v>
      </c>
      <c r="G7" s="7" t="s">
        <v>29</v>
      </c>
      <c r="H7" s="7" t="s">
        <v>29</v>
      </c>
      <c r="I7" s="6" t="s">
        <v>30</v>
      </c>
      <c r="J7" s="7">
        <f>3*0.75</f>
        <v>2.25</v>
      </c>
      <c r="K7" s="5">
        <f t="shared" si="0"/>
        <v>0.75</v>
      </c>
    </row>
    <row r="8" spans="1:11" ht="84" customHeight="1">
      <c r="A8" s="30"/>
      <c r="B8" s="30" t="s">
        <v>31</v>
      </c>
      <c r="C8" s="7" t="s">
        <v>32</v>
      </c>
      <c r="D8" s="7" t="s">
        <v>14</v>
      </c>
      <c r="E8" s="7">
        <v>4</v>
      </c>
      <c r="F8" s="4" t="s">
        <v>33</v>
      </c>
      <c r="G8" s="7" t="s">
        <v>34</v>
      </c>
      <c r="H8" s="7" t="s">
        <v>34</v>
      </c>
      <c r="I8" s="6" t="s">
        <v>35</v>
      </c>
      <c r="J8" s="7">
        <v>4</v>
      </c>
      <c r="K8" s="5">
        <f t="shared" si="0"/>
        <v>1</v>
      </c>
    </row>
    <row r="9" spans="1:11" ht="84" customHeight="1">
      <c r="A9" s="30"/>
      <c r="B9" s="30"/>
      <c r="C9" s="7" t="s">
        <v>36</v>
      </c>
      <c r="D9" s="7" t="s">
        <v>14</v>
      </c>
      <c r="E9" s="7">
        <v>4</v>
      </c>
      <c r="F9" s="4" t="s">
        <v>37</v>
      </c>
      <c r="G9" s="7" t="s">
        <v>25</v>
      </c>
      <c r="H9" s="7" t="s">
        <v>25</v>
      </c>
      <c r="I9" s="6" t="s">
        <v>38</v>
      </c>
      <c r="J9" s="7">
        <v>4</v>
      </c>
      <c r="K9" s="5">
        <f t="shared" si="0"/>
        <v>1</v>
      </c>
    </row>
    <row r="10" spans="1:11" ht="84" customHeight="1">
      <c r="A10" s="30" t="s">
        <v>39</v>
      </c>
      <c r="B10" s="30" t="s">
        <v>40</v>
      </c>
      <c r="C10" s="7" t="s">
        <v>41</v>
      </c>
      <c r="D10" s="7" t="s">
        <v>14</v>
      </c>
      <c r="E10" s="7">
        <v>2</v>
      </c>
      <c r="F10" s="4" t="s">
        <v>42</v>
      </c>
      <c r="G10" s="5">
        <v>1</v>
      </c>
      <c r="H10" s="19">
        <v>1</v>
      </c>
      <c r="I10" s="6" t="s">
        <v>43</v>
      </c>
      <c r="J10" s="7">
        <v>2</v>
      </c>
      <c r="K10" s="5">
        <f t="shared" si="0"/>
        <v>1</v>
      </c>
    </row>
    <row r="11" spans="1:11" ht="84" customHeight="1">
      <c r="A11" s="30"/>
      <c r="B11" s="30"/>
      <c r="C11" s="7" t="s">
        <v>44</v>
      </c>
      <c r="D11" s="7" t="s">
        <v>14</v>
      </c>
      <c r="E11" s="7">
        <v>2</v>
      </c>
      <c r="F11" s="4" t="s">
        <v>45</v>
      </c>
      <c r="G11" s="5">
        <v>1</v>
      </c>
      <c r="H11" s="19">
        <v>0.95669999999999999</v>
      </c>
      <c r="I11" s="4" t="s">
        <v>46</v>
      </c>
      <c r="J11" s="20">
        <f>E11*72.61/100</f>
        <v>1.4521999999999999</v>
      </c>
      <c r="K11" s="5">
        <f t="shared" si="0"/>
        <v>0.72609999999999997</v>
      </c>
    </row>
    <row r="12" spans="1:11" ht="84" customHeight="1">
      <c r="A12" s="30"/>
      <c r="B12" s="30"/>
      <c r="C12" s="7" t="s">
        <v>47</v>
      </c>
      <c r="D12" s="7" t="s">
        <v>14</v>
      </c>
      <c r="E12" s="7">
        <v>4</v>
      </c>
      <c r="F12" s="4" t="s">
        <v>48</v>
      </c>
      <c r="G12" s="7" t="s">
        <v>49</v>
      </c>
      <c r="H12" s="7" t="s">
        <v>49</v>
      </c>
      <c r="I12" s="6" t="s">
        <v>50</v>
      </c>
      <c r="J12" s="7">
        <v>4</v>
      </c>
      <c r="K12" s="5">
        <f t="shared" si="0"/>
        <v>1</v>
      </c>
    </row>
    <row r="13" spans="1:11" ht="84" customHeight="1">
      <c r="A13" s="30"/>
      <c r="B13" s="30" t="s">
        <v>51</v>
      </c>
      <c r="C13" s="7" t="s">
        <v>52</v>
      </c>
      <c r="D13" s="7" t="s">
        <v>14</v>
      </c>
      <c r="E13" s="7">
        <v>6</v>
      </c>
      <c r="F13" s="4" t="s">
        <v>53</v>
      </c>
      <c r="G13" s="7" t="s">
        <v>54</v>
      </c>
      <c r="H13" s="7" t="s">
        <v>54</v>
      </c>
      <c r="I13" s="6" t="s">
        <v>119</v>
      </c>
      <c r="J13" s="7">
        <v>6</v>
      </c>
      <c r="K13" s="5">
        <f t="shared" si="0"/>
        <v>1</v>
      </c>
    </row>
    <row r="14" spans="1:11" ht="129.75" customHeight="1">
      <c r="A14" s="30"/>
      <c r="B14" s="30"/>
      <c r="C14" s="7" t="s">
        <v>56</v>
      </c>
      <c r="D14" s="7" t="s">
        <v>14</v>
      </c>
      <c r="E14" s="7">
        <v>6</v>
      </c>
      <c r="F14" s="4" t="s">
        <v>57</v>
      </c>
      <c r="G14" s="7" t="s">
        <v>58</v>
      </c>
      <c r="H14" s="7" t="s">
        <v>58</v>
      </c>
      <c r="I14" s="6" t="s">
        <v>123</v>
      </c>
      <c r="J14" s="7">
        <v>6</v>
      </c>
      <c r="K14" s="5">
        <f t="shared" si="0"/>
        <v>1</v>
      </c>
    </row>
    <row r="15" spans="1:11" ht="61.5" customHeight="1">
      <c r="A15" s="30" t="s">
        <v>110</v>
      </c>
      <c r="B15" s="30" t="s">
        <v>108</v>
      </c>
      <c r="C15" s="7" t="s">
        <v>112</v>
      </c>
      <c r="D15" s="7" t="s">
        <v>14</v>
      </c>
      <c r="E15" s="7">
        <v>5</v>
      </c>
      <c r="F15" s="4" t="s">
        <v>124</v>
      </c>
      <c r="G15" s="5" t="s">
        <v>61</v>
      </c>
      <c r="H15" s="21" t="s">
        <v>62</v>
      </c>
      <c r="I15" s="6" t="s">
        <v>91</v>
      </c>
      <c r="J15" s="7">
        <v>5</v>
      </c>
      <c r="K15" s="5">
        <f t="shared" si="0"/>
        <v>1</v>
      </c>
    </row>
    <row r="16" spans="1:11" ht="57" customHeight="1">
      <c r="A16" s="30"/>
      <c r="B16" s="30"/>
      <c r="C16" s="7" t="s">
        <v>100</v>
      </c>
      <c r="D16" s="7" t="s">
        <v>14</v>
      </c>
      <c r="E16" s="7">
        <v>5</v>
      </c>
      <c r="F16" s="4" t="s">
        <v>125</v>
      </c>
      <c r="G16" s="5" t="s">
        <v>64</v>
      </c>
      <c r="H16" s="5" t="s">
        <v>90</v>
      </c>
      <c r="I16" s="6" t="s">
        <v>93</v>
      </c>
      <c r="J16" s="7">
        <f>E16*45.4/100</f>
        <v>2.27</v>
      </c>
      <c r="K16" s="5">
        <f t="shared" si="0"/>
        <v>0.45400000000000001</v>
      </c>
    </row>
    <row r="17" spans="1:11" ht="69" customHeight="1">
      <c r="A17" s="30"/>
      <c r="B17" s="30"/>
      <c r="C17" s="7" t="s">
        <v>103</v>
      </c>
      <c r="D17" s="7" t="s">
        <v>14</v>
      </c>
      <c r="E17" s="7">
        <v>5</v>
      </c>
      <c r="F17" s="4" t="s">
        <v>65</v>
      </c>
      <c r="G17" s="5" t="s">
        <v>66</v>
      </c>
      <c r="H17" s="5" t="s">
        <v>66</v>
      </c>
      <c r="I17" s="6" t="s">
        <v>92</v>
      </c>
      <c r="J17" s="7">
        <v>5</v>
      </c>
      <c r="K17" s="5">
        <f t="shared" si="0"/>
        <v>1</v>
      </c>
    </row>
    <row r="18" spans="1:11" ht="69" customHeight="1">
      <c r="A18" s="30"/>
      <c r="B18" s="32" t="s">
        <v>109</v>
      </c>
      <c r="C18" s="7" t="s">
        <v>94</v>
      </c>
      <c r="D18" s="7"/>
      <c r="E18" s="7">
        <v>3</v>
      </c>
      <c r="F18" s="4" t="s">
        <v>96</v>
      </c>
      <c r="G18" s="5" t="s">
        <v>98</v>
      </c>
      <c r="H18" s="5" t="s">
        <v>98</v>
      </c>
      <c r="I18" s="6" t="s">
        <v>99</v>
      </c>
      <c r="J18" s="7">
        <v>3</v>
      </c>
      <c r="K18" s="5">
        <f t="shared" ref="K18:K21" si="1">J18/E18</f>
        <v>1</v>
      </c>
    </row>
    <row r="19" spans="1:11" ht="69" customHeight="1">
      <c r="A19" s="30"/>
      <c r="B19" s="32"/>
      <c r="C19" s="7" t="s">
        <v>95</v>
      </c>
      <c r="D19" s="7"/>
      <c r="E19" s="7">
        <v>3</v>
      </c>
      <c r="F19" s="4" t="s">
        <v>96</v>
      </c>
      <c r="G19" s="5" t="s">
        <v>97</v>
      </c>
      <c r="H19" s="5" t="s">
        <v>97</v>
      </c>
      <c r="I19" s="6" t="s">
        <v>99</v>
      </c>
      <c r="J19" s="7">
        <v>3</v>
      </c>
      <c r="K19" s="5">
        <f t="shared" si="1"/>
        <v>1</v>
      </c>
    </row>
    <row r="20" spans="1:11" ht="69" customHeight="1">
      <c r="A20" s="30"/>
      <c r="B20" s="32"/>
      <c r="C20" s="7" t="s">
        <v>101</v>
      </c>
      <c r="D20" s="7"/>
      <c r="E20" s="7">
        <v>3</v>
      </c>
      <c r="F20" s="4" t="s">
        <v>105</v>
      </c>
      <c r="G20" s="5">
        <v>0</v>
      </c>
      <c r="H20" s="5">
        <v>0</v>
      </c>
      <c r="I20" s="6" t="s">
        <v>120</v>
      </c>
      <c r="J20" s="7">
        <v>3</v>
      </c>
      <c r="K20" s="5">
        <f t="shared" si="1"/>
        <v>1</v>
      </c>
    </row>
    <row r="21" spans="1:11" ht="99" customHeight="1">
      <c r="A21" s="30"/>
      <c r="B21" s="33"/>
      <c r="C21" s="7" t="s">
        <v>104</v>
      </c>
      <c r="D21" s="7" t="s">
        <v>14</v>
      </c>
      <c r="E21" s="7">
        <v>3</v>
      </c>
      <c r="F21" s="4" t="s">
        <v>106</v>
      </c>
      <c r="G21" s="5" t="s">
        <v>107</v>
      </c>
      <c r="H21" s="5" t="s">
        <v>107</v>
      </c>
      <c r="I21" s="6" t="s">
        <v>99</v>
      </c>
      <c r="J21" s="7">
        <v>3</v>
      </c>
      <c r="K21" s="5">
        <f t="shared" si="1"/>
        <v>1</v>
      </c>
    </row>
    <row r="22" spans="1:11" ht="80.25" customHeight="1">
      <c r="A22" s="30"/>
      <c r="B22" s="7" t="s">
        <v>67</v>
      </c>
      <c r="C22" s="7" t="s">
        <v>127</v>
      </c>
      <c r="D22" s="7" t="s">
        <v>14</v>
      </c>
      <c r="E22" s="7">
        <v>5</v>
      </c>
      <c r="F22" s="4" t="s">
        <v>69</v>
      </c>
      <c r="G22" s="5" t="s">
        <v>70</v>
      </c>
      <c r="H22" s="5" t="s">
        <v>70</v>
      </c>
      <c r="I22" s="6" t="s">
        <v>126</v>
      </c>
      <c r="J22" s="7">
        <v>5</v>
      </c>
      <c r="K22" s="5">
        <f t="shared" si="0"/>
        <v>1</v>
      </c>
    </row>
    <row r="23" spans="1:11" ht="72" customHeight="1">
      <c r="A23" s="31" t="s">
        <v>111</v>
      </c>
      <c r="B23" s="31" t="s">
        <v>72</v>
      </c>
      <c r="C23" s="7" t="s">
        <v>73</v>
      </c>
      <c r="D23" s="7" t="s">
        <v>14</v>
      </c>
      <c r="E23" s="8">
        <v>6</v>
      </c>
      <c r="F23" s="4" t="s">
        <v>74</v>
      </c>
      <c r="G23" s="7" t="s">
        <v>75</v>
      </c>
      <c r="H23" s="22" t="s">
        <v>76</v>
      </c>
      <c r="I23" s="9" t="s">
        <v>77</v>
      </c>
      <c r="J23" s="8">
        <v>6</v>
      </c>
      <c r="K23" s="5">
        <f t="shared" si="0"/>
        <v>1</v>
      </c>
    </row>
    <row r="24" spans="1:11" ht="67.5" customHeight="1">
      <c r="A24" s="32"/>
      <c r="B24" s="32"/>
      <c r="C24" s="7" t="s">
        <v>78</v>
      </c>
      <c r="D24" s="7" t="s">
        <v>14</v>
      </c>
      <c r="E24" s="8">
        <v>6</v>
      </c>
      <c r="F24" s="4" t="s">
        <v>79</v>
      </c>
      <c r="G24" s="5">
        <v>0.95</v>
      </c>
      <c r="H24" s="23">
        <v>1.2271000000000001</v>
      </c>
      <c r="I24" s="9" t="s">
        <v>77</v>
      </c>
      <c r="J24" s="8">
        <v>6</v>
      </c>
      <c r="K24" s="5">
        <f t="shared" si="0"/>
        <v>1</v>
      </c>
    </row>
    <row r="25" spans="1:11" ht="72.75" customHeight="1">
      <c r="A25" s="32"/>
      <c r="B25" s="33"/>
      <c r="C25" s="7" t="s">
        <v>80</v>
      </c>
      <c r="D25" s="7" t="s">
        <v>14</v>
      </c>
      <c r="E25" s="8">
        <v>6</v>
      </c>
      <c r="F25" s="4" t="s">
        <v>81</v>
      </c>
      <c r="G25" s="5" t="s">
        <v>82</v>
      </c>
      <c r="H25" s="5" t="s">
        <v>82</v>
      </c>
      <c r="I25" s="9" t="s">
        <v>122</v>
      </c>
      <c r="J25" s="8">
        <v>6</v>
      </c>
      <c r="K25" s="5">
        <f t="shared" si="0"/>
        <v>1</v>
      </c>
    </row>
    <row r="26" spans="1:11" ht="75" customHeight="1">
      <c r="A26" s="7" t="s">
        <v>89</v>
      </c>
      <c r="B26" s="7" t="s">
        <v>83</v>
      </c>
      <c r="C26" s="7" t="s">
        <v>84</v>
      </c>
      <c r="D26" s="7" t="s">
        <v>14</v>
      </c>
      <c r="E26" s="7">
        <v>10</v>
      </c>
      <c r="F26" s="4" t="s">
        <v>85</v>
      </c>
      <c r="G26" s="5">
        <v>0.95</v>
      </c>
      <c r="H26" s="19">
        <v>0.9405</v>
      </c>
      <c r="I26" s="4" t="s">
        <v>86</v>
      </c>
      <c r="J26" s="7">
        <v>7.02</v>
      </c>
      <c r="K26" s="5">
        <f t="shared" si="0"/>
        <v>0.70199999999999996</v>
      </c>
    </row>
    <row r="27" spans="1:11" ht="25.5" customHeight="1">
      <c r="A27" s="29" t="s">
        <v>87</v>
      </c>
      <c r="B27" s="29"/>
      <c r="C27" s="29"/>
      <c r="D27" s="29"/>
      <c r="E27" s="10">
        <f>SUM(E4:E26)</f>
        <v>100</v>
      </c>
      <c r="F27" s="10"/>
      <c r="G27" s="10"/>
      <c r="H27" s="10"/>
      <c r="I27" s="10"/>
      <c r="J27" s="24">
        <f t="shared" ref="J27" si="2">SUM(J4:J26)</f>
        <v>92.242200000000011</v>
      </c>
      <c r="K27" s="25"/>
    </row>
  </sheetData>
  <mergeCells count="14">
    <mergeCell ref="A2:I2"/>
    <mergeCell ref="A27:D27"/>
    <mergeCell ref="A4:A9"/>
    <mergeCell ref="A10:A14"/>
    <mergeCell ref="A15:A22"/>
    <mergeCell ref="A23:A25"/>
    <mergeCell ref="B4:B5"/>
    <mergeCell ref="B6:B7"/>
    <mergeCell ref="B8:B9"/>
    <mergeCell ref="B10:B12"/>
    <mergeCell ref="B13:B14"/>
    <mergeCell ref="B15:B17"/>
    <mergeCell ref="B23:B25"/>
    <mergeCell ref="B18:B21"/>
  </mergeCells>
  <phoneticPr fontId="7" type="noConversion"/>
  <printOptions horizontalCentered="1"/>
  <pageMargins left="0.39370078740157499" right="0.39370078740157499" top="0.35433070866141703" bottom="0.35433070866141703" header="0.31496062992126" footer="0.118110236220472"/>
  <pageSetup paperSize="8" scale="85" fitToHeight="5"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7"/>
  <sheetViews>
    <sheetView topLeftCell="A25" zoomScale="80" zoomScaleNormal="80" workbookViewId="0">
      <selection activeCell="A2" sqref="A2:H27"/>
    </sheetView>
  </sheetViews>
  <sheetFormatPr defaultColWidth="9" defaultRowHeight="13.5"/>
  <cols>
    <col min="1" max="1" width="12" style="1" customWidth="1"/>
    <col min="2" max="2" width="9.25" style="11" customWidth="1"/>
    <col min="3" max="3" width="18" style="11" customWidth="1"/>
    <col min="4" max="4" width="5.375" style="11" hidden="1" customWidth="1"/>
    <col min="5" max="5" width="6.125" style="11" customWidth="1"/>
    <col min="6" max="6" width="40.625" style="12" customWidth="1"/>
    <col min="7" max="7" width="15" style="11" customWidth="1"/>
    <col min="8" max="8" width="69.875" style="1" customWidth="1"/>
    <col min="9" max="16384" width="9" style="1"/>
  </cols>
  <sheetData>
    <row r="2" spans="1:14" ht="42.75" customHeight="1">
      <c r="A2" s="28" t="s">
        <v>88</v>
      </c>
      <c r="B2" s="28"/>
      <c r="C2" s="28"/>
      <c r="D2" s="28"/>
      <c r="E2" s="28"/>
      <c r="F2" s="28"/>
      <c r="G2" s="28"/>
      <c r="H2" s="28"/>
    </row>
    <row r="3" spans="1:14" ht="48" customHeight="1">
      <c r="A3" s="2" t="s">
        <v>0</v>
      </c>
      <c r="B3" s="2" t="s">
        <v>1</v>
      </c>
      <c r="C3" s="2" t="s">
        <v>2</v>
      </c>
      <c r="D3" s="2" t="s">
        <v>3</v>
      </c>
      <c r="E3" s="2" t="s">
        <v>4</v>
      </c>
      <c r="F3" s="2" t="s">
        <v>5</v>
      </c>
      <c r="G3" s="2" t="s">
        <v>6</v>
      </c>
      <c r="H3" s="2" t="s">
        <v>8</v>
      </c>
    </row>
    <row r="4" spans="1:14" ht="84" customHeight="1">
      <c r="A4" s="30" t="s">
        <v>11</v>
      </c>
      <c r="B4" s="30" t="s">
        <v>12</v>
      </c>
      <c r="C4" s="3" t="s">
        <v>13</v>
      </c>
      <c r="D4" s="3" t="s">
        <v>14</v>
      </c>
      <c r="E4" s="3">
        <v>3</v>
      </c>
      <c r="F4" s="4" t="s">
        <v>15</v>
      </c>
      <c r="G4" s="3" t="s">
        <v>16</v>
      </c>
      <c r="H4" s="6" t="s">
        <v>17</v>
      </c>
    </row>
    <row r="5" spans="1:14" ht="84" customHeight="1">
      <c r="A5" s="30"/>
      <c r="B5" s="30"/>
      <c r="C5" s="3" t="s">
        <v>18</v>
      </c>
      <c r="D5" s="3" t="s">
        <v>14</v>
      </c>
      <c r="E5" s="3">
        <v>3</v>
      </c>
      <c r="F5" s="4" t="s">
        <v>19</v>
      </c>
      <c r="G5" s="3" t="s">
        <v>20</v>
      </c>
      <c r="H5" s="6" t="s">
        <v>21</v>
      </c>
    </row>
    <row r="6" spans="1:14" ht="84" customHeight="1">
      <c r="A6" s="30"/>
      <c r="B6" s="30" t="s">
        <v>22</v>
      </c>
      <c r="C6" s="3" t="s">
        <v>23</v>
      </c>
      <c r="D6" s="3" t="s">
        <v>14</v>
      </c>
      <c r="E6" s="3">
        <v>3</v>
      </c>
      <c r="F6" s="4" t="s">
        <v>24</v>
      </c>
      <c r="G6" s="3" t="s">
        <v>25</v>
      </c>
      <c r="H6" s="6" t="s">
        <v>26</v>
      </c>
    </row>
    <row r="7" spans="1:14" ht="84" customHeight="1">
      <c r="A7" s="30"/>
      <c r="B7" s="30"/>
      <c r="C7" s="3" t="s">
        <v>27</v>
      </c>
      <c r="D7" s="3" t="s">
        <v>14</v>
      </c>
      <c r="E7" s="3">
        <v>3</v>
      </c>
      <c r="F7" s="4" t="s">
        <v>28</v>
      </c>
      <c r="G7" s="3" t="s">
        <v>29</v>
      </c>
      <c r="H7" s="6" t="s">
        <v>30</v>
      </c>
    </row>
    <row r="8" spans="1:14" ht="84" customHeight="1">
      <c r="A8" s="30"/>
      <c r="B8" s="30" t="s">
        <v>31</v>
      </c>
      <c r="C8" s="3" t="s">
        <v>32</v>
      </c>
      <c r="D8" s="3" t="s">
        <v>14</v>
      </c>
      <c r="E8" s="3">
        <v>4</v>
      </c>
      <c r="F8" s="4" t="s">
        <v>33</v>
      </c>
      <c r="G8" s="3" t="s">
        <v>34</v>
      </c>
      <c r="H8" s="6" t="s">
        <v>35</v>
      </c>
    </row>
    <row r="9" spans="1:14" ht="84" customHeight="1">
      <c r="A9" s="30"/>
      <c r="B9" s="30"/>
      <c r="C9" s="3" t="s">
        <v>36</v>
      </c>
      <c r="D9" s="3" t="s">
        <v>14</v>
      </c>
      <c r="E9" s="3">
        <v>4</v>
      </c>
      <c r="F9" s="4" t="s">
        <v>37</v>
      </c>
      <c r="G9" s="3" t="s">
        <v>25</v>
      </c>
      <c r="H9" s="6" t="s">
        <v>38</v>
      </c>
    </row>
    <row r="10" spans="1:14" ht="84" customHeight="1">
      <c r="A10" s="30" t="s">
        <v>39</v>
      </c>
      <c r="B10" s="30" t="s">
        <v>40</v>
      </c>
      <c r="C10" s="3" t="s">
        <v>41</v>
      </c>
      <c r="D10" s="3" t="s">
        <v>14</v>
      </c>
      <c r="E10" s="3">
        <v>2</v>
      </c>
      <c r="F10" s="4" t="s">
        <v>42</v>
      </c>
      <c r="G10" s="5">
        <v>1</v>
      </c>
      <c r="H10" s="6" t="s">
        <v>43</v>
      </c>
      <c r="J10" s="1">
        <v>323</v>
      </c>
    </row>
    <row r="11" spans="1:14" ht="84" customHeight="1">
      <c r="A11" s="30"/>
      <c r="B11" s="30"/>
      <c r="C11" s="3" t="s">
        <v>44</v>
      </c>
      <c r="D11" s="3" t="s">
        <v>14</v>
      </c>
      <c r="E11" s="3">
        <v>2</v>
      </c>
      <c r="F11" s="4" t="s">
        <v>45</v>
      </c>
      <c r="G11" s="5">
        <v>1</v>
      </c>
      <c r="H11" s="4" t="s">
        <v>46</v>
      </c>
      <c r="J11" s="1">
        <v>305.31</v>
      </c>
      <c r="K11" s="1">
        <f>J11/J10*100</f>
        <v>94.523219814241486</v>
      </c>
      <c r="L11" s="1">
        <f>100-K11</f>
        <v>5.4767801857585141</v>
      </c>
      <c r="M11" s="1">
        <f>L11*5</f>
        <v>27.383900928792571</v>
      </c>
      <c r="N11" s="1">
        <f>100-M11</f>
        <v>72.616099071207429</v>
      </c>
    </row>
    <row r="12" spans="1:14" ht="84" customHeight="1">
      <c r="A12" s="30"/>
      <c r="B12" s="30"/>
      <c r="C12" s="3" t="s">
        <v>47</v>
      </c>
      <c r="D12" s="3" t="s">
        <v>14</v>
      </c>
      <c r="E12" s="3">
        <v>4</v>
      </c>
      <c r="F12" s="4" t="s">
        <v>48</v>
      </c>
      <c r="G12" s="3" t="s">
        <v>49</v>
      </c>
      <c r="H12" s="6" t="s">
        <v>50</v>
      </c>
    </row>
    <row r="13" spans="1:14" ht="84" customHeight="1">
      <c r="A13" s="30"/>
      <c r="B13" s="30" t="s">
        <v>51</v>
      </c>
      <c r="C13" s="3" t="s">
        <v>52</v>
      </c>
      <c r="D13" s="3" t="s">
        <v>14</v>
      </c>
      <c r="E13" s="3">
        <v>6</v>
      </c>
      <c r="F13" s="4" t="s">
        <v>53</v>
      </c>
      <c r="G13" s="3" t="s">
        <v>54</v>
      </c>
      <c r="H13" s="6" t="s">
        <v>55</v>
      </c>
    </row>
    <row r="14" spans="1:14" ht="129.75" customHeight="1">
      <c r="A14" s="30"/>
      <c r="B14" s="30"/>
      <c r="C14" s="3" t="s">
        <v>56</v>
      </c>
      <c r="D14" s="3" t="s">
        <v>14</v>
      </c>
      <c r="E14" s="3">
        <v>6</v>
      </c>
      <c r="F14" s="4" t="s">
        <v>57</v>
      </c>
      <c r="G14" s="3" t="s">
        <v>58</v>
      </c>
      <c r="H14" s="6" t="s">
        <v>59</v>
      </c>
    </row>
    <row r="15" spans="1:14" ht="61.5" customHeight="1">
      <c r="A15" s="30" t="s">
        <v>110</v>
      </c>
      <c r="B15" s="30" t="s">
        <v>108</v>
      </c>
      <c r="C15" s="3" t="s">
        <v>112</v>
      </c>
      <c r="D15" s="3" t="s">
        <v>14</v>
      </c>
      <c r="E15" s="3">
        <v>5</v>
      </c>
      <c r="F15" s="4" t="s">
        <v>60</v>
      </c>
      <c r="G15" s="5" t="s">
        <v>61</v>
      </c>
      <c r="H15" s="6" t="s">
        <v>91</v>
      </c>
    </row>
    <row r="16" spans="1:14" ht="57" customHeight="1">
      <c r="A16" s="30"/>
      <c r="B16" s="30"/>
      <c r="C16" s="3" t="s">
        <v>100</v>
      </c>
      <c r="D16" s="3" t="s">
        <v>14</v>
      </c>
      <c r="E16" s="3">
        <v>5</v>
      </c>
      <c r="F16" s="4" t="s">
        <v>63</v>
      </c>
      <c r="G16" s="5" t="s">
        <v>64</v>
      </c>
      <c r="H16" s="6" t="s">
        <v>93</v>
      </c>
    </row>
    <row r="17" spans="1:8" ht="69" customHeight="1">
      <c r="A17" s="30"/>
      <c r="B17" s="30"/>
      <c r="C17" s="3" t="s">
        <v>103</v>
      </c>
      <c r="D17" s="3" t="s">
        <v>14</v>
      </c>
      <c r="E17" s="3">
        <v>5</v>
      </c>
      <c r="F17" s="4" t="s">
        <v>65</v>
      </c>
      <c r="G17" s="5" t="s">
        <v>66</v>
      </c>
      <c r="H17" s="6" t="s">
        <v>92</v>
      </c>
    </row>
    <row r="18" spans="1:8" ht="69" customHeight="1">
      <c r="A18" s="30"/>
      <c r="B18" s="32" t="s">
        <v>109</v>
      </c>
      <c r="C18" s="3" t="s">
        <v>94</v>
      </c>
      <c r="D18" s="3"/>
      <c r="E18" s="3">
        <v>3</v>
      </c>
      <c r="F18" s="4" t="s">
        <v>96</v>
      </c>
      <c r="G18" s="5" t="s">
        <v>98</v>
      </c>
      <c r="H18" s="6" t="s">
        <v>99</v>
      </c>
    </row>
    <row r="19" spans="1:8" ht="69" customHeight="1">
      <c r="A19" s="30"/>
      <c r="B19" s="32"/>
      <c r="C19" s="3" t="s">
        <v>95</v>
      </c>
      <c r="D19" s="3"/>
      <c r="E19" s="3">
        <v>3</v>
      </c>
      <c r="F19" s="4" t="s">
        <v>96</v>
      </c>
      <c r="G19" s="5" t="s">
        <v>97</v>
      </c>
      <c r="H19" s="6" t="s">
        <v>99</v>
      </c>
    </row>
    <row r="20" spans="1:8" ht="69" customHeight="1">
      <c r="A20" s="30"/>
      <c r="B20" s="32"/>
      <c r="C20" s="3" t="s">
        <v>101</v>
      </c>
      <c r="D20" s="3"/>
      <c r="E20" s="3">
        <v>3</v>
      </c>
      <c r="F20" s="4" t="s">
        <v>105</v>
      </c>
      <c r="G20" s="5">
        <v>0</v>
      </c>
      <c r="H20" s="6" t="s">
        <v>102</v>
      </c>
    </row>
    <row r="21" spans="1:8" ht="99" customHeight="1">
      <c r="A21" s="30"/>
      <c r="B21" s="33"/>
      <c r="C21" s="3" t="s">
        <v>104</v>
      </c>
      <c r="D21" s="3" t="s">
        <v>14</v>
      </c>
      <c r="E21" s="3">
        <v>3</v>
      </c>
      <c r="F21" s="4" t="s">
        <v>106</v>
      </c>
      <c r="G21" s="5" t="s">
        <v>107</v>
      </c>
      <c r="H21" s="6" t="s">
        <v>99</v>
      </c>
    </row>
    <row r="22" spans="1:8" ht="80.25" customHeight="1">
      <c r="A22" s="30"/>
      <c r="B22" s="3" t="s">
        <v>67</v>
      </c>
      <c r="C22" s="3" t="s">
        <v>68</v>
      </c>
      <c r="D22" s="3" t="s">
        <v>14</v>
      </c>
      <c r="E22" s="3">
        <v>5</v>
      </c>
      <c r="F22" s="4" t="s">
        <v>69</v>
      </c>
      <c r="G22" s="5" t="s">
        <v>70</v>
      </c>
      <c r="H22" s="6" t="s">
        <v>71</v>
      </c>
    </row>
    <row r="23" spans="1:8" ht="72" customHeight="1">
      <c r="A23" s="31" t="s">
        <v>111</v>
      </c>
      <c r="B23" s="31" t="s">
        <v>72</v>
      </c>
      <c r="C23" s="3" t="s">
        <v>73</v>
      </c>
      <c r="D23" s="3" t="s">
        <v>14</v>
      </c>
      <c r="E23" s="8">
        <v>6</v>
      </c>
      <c r="F23" s="4" t="s">
        <v>74</v>
      </c>
      <c r="G23" s="3" t="s">
        <v>75</v>
      </c>
      <c r="H23" s="9" t="s">
        <v>77</v>
      </c>
    </row>
    <row r="24" spans="1:8" ht="67.5" customHeight="1">
      <c r="A24" s="32"/>
      <c r="B24" s="32"/>
      <c r="C24" s="3" t="s">
        <v>78</v>
      </c>
      <c r="D24" s="3" t="s">
        <v>14</v>
      </c>
      <c r="E24" s="8">
        <v>6</v>
      </c>
      <c r="F24" s="4" t="s">
        <v>79</v>
      </c>
      <c r="G24" s="5">
        <v>0.95</v>
      </c>
      <c r="H24" s="9" t="s">
        <v>77</v>
      </c>
    </row>
    <row r="25" spans="1:8" ht="72.75" customHeight="1">
      <c r="A25" s="32"/>
      <c r="B25" s="33"/>
      <c r="C25" s="3" t="s">
        <v>80</v>
      </c>
      <c r="D25" s="3" t="s">
        <v>14</v>
      </c>
      <c r="E25" s="8">
        <v>6</v>
      </c>
      <c r="F25" s="4" t="s">
        <v>81</v>
      </c>
      <c r="G25" s="5" t="s">
        <v>82</v>
      </c>
      <c r="H25" s="9" t="s">
        <v>77</v>
      </c>
    </row>
    <row r="26" spans="1:8" ht="75" customHeight="1">
      <c r="A26" s="3" t="s">
        <v>89</v>
      </c>
      <c r="B26" s="3" t="s">
        <v>83</v>
      </c>
      <c r="C26" s="3" t="s">
        <v>84</v>
      </c>
      <c r="D26" s="3" t="s">
        <v>14</v>
      </c>
      <c r="E26" s="3">
        <v>10</v>
      </c>
      <c r="F26" s="4" t="s">
        <v>85</v>
      </c>
      <c r="G26" s="5">
        <v>0.95</v>
      </c>
      <c r="H26" s="4" t="s">
        <v>86</v>
      </c>
    </row>
    <row r="27" spans="1:8" ht="25.5" customHeight="1">
      <c r="A27" s="29" t="s">
        <v>87</v>
      </c>
      <c r="B27" s="29"/>
      <c r="C27" s="29"/>
      <c r="D27" s="29"/>
      <c r="E27" s="2">
        <f>SUM(E4:E26)</f>
        <v>100</v>
      </c>
      <c r="F27" s="2"/>
      <c r="G27" s="2"/>
      <c r="H27" s="2"/>
    </row>
  </sheetData>
  <mergeCells count="14">
    <mergeCell ref="A27:D27"/>
    <mergeCell ref="A2:H2"/>
    <mergeCell ref="A4:A9"/>
    <mergeCell ref="B4:B5"/>
    <mergeCell ref="B6:B7"/>
    <mergeCell ref="B8:B9"/>
    <mergeCell ref="A10:A14"/>
    <mergeCell ref="B10:B12"/>
    <mergeCell ref="B13:B14"/>
    <mergeCell ref="A15:A22"/>
    <mergeCell ref="B15:B17"/>
    <mergeCell ref="B18:B21"/>
    <mergeCell ref="A23:A25"/>
    <mergeCell ref="B23:B25"/>
  </mergeCells>
  <phoneticPr fontId="7" type="noConversion"/>
  <printOptions horizontalCentered="1"/>
  <pageMargins left="0.39370078740157499" right="0.39370078740157499" top="0.35433070866141703" bottom="0.35433070866141703" header="0.31496062992126" footer="0.118110236220472"/>
  <pageSetup paperSize="8" scale="85" fitToHeight="5"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5"/>
  <sheetViews>
    <sheetView workbookViewId="0">
      <selection activeCell="H17" sqref="H17"/>
    </sheetView>
  </sheetViews>
  <sheetFormatPr defaultRowHeight="14.25"/>
  <sheetData>
    <row r="1" spans="3:8" ht="15" thickBot="1"/>
    <row r="2" spans="3:8" ht="15" thickBot="1">
      <c r="C2" s="13" t="s">
        <v>113</v>
      </c>
      <c r="D2" s="14" t="s">
        <v>114</v>
      </c>
      <c r="E2" s="14" t="s">
        <v>115</v>
      </c>
      <c r="F2" s="14" t="s">
        <v>116</v>
      </c>
      <c r="G2" s="14" t="s">
        <v>117</v>
      </c>
      <c r="H2" s="14" t="s">
        <v>87</v>
      </c>
    </row>
    <row r="3" spans="3:8" ht="15" thickBot="1">
      <c r="C3" s="15" t="s">
        <v>118</v>
      </c>
      <c r="D3" s="16">
        <v>20</v>
      </c>
      <c r="E3" s="16">
        <v>20</v>
      </c>
      <c r="F3" s="16">
        <v>32</v>
      </c>
      <c r="G3" s="16">
        <v>28</v>
      </c>
      <c r="H3" s="16">
        <f>SUM(D3:G3)</f>
        <v>100</v>
      </c>
    </row>
    <row r="4" spans="3:8" ht="15" thickBot="1">
      <c r="C4" s="15" t="s">
        <v>9</v>
      </c>
      <c r="D4" s="16">
        <v>18.5</v>
      </c>
      <c r="E4" s="16">
        <v>19.45</v>
      </c>
      <c r="F4" s="16">
        <v>29.27</v>
      </c>
      <c r="G4" s="16">
        <v>25.02</v>
      </c>
      <c r="H4" s="16">
        <f>SUM(D4:G4)</f>
        <v>92.24</v>
      </c>
    </row>
    <row r="5" spans="3:8" ht="15" thickBot="1">
      <c r="C5" s="15" t="s">
        <v>10</v>
      </c>
      <c r="D5" s="17">
        <f>D4/D3</f>
        <v>0.92500000000000004</v>
      </c>
      <c r="E5" s="17">
        <f t="shared" ref="E5:G5" si="0">E4/E3</f>
        <v>0.97249999999999992</v>
      </c>
      <c r="F5" s="17">
        <f t="shared" si="0"/>
        <v>0.91468749999999999</v>
      </c>
      <c r="G5" s="17">
        <f t="shared" si="0"/>
        <v>0.89357142857142857</v>
      </c>
      <c r="H5" s="18">
        <v>0.92800000000000005</v>
      </c>
    </row>
  </sheetData>
  <phoneticPr fontId="7"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8:H13"/>
  <sheetViews>
    <sheetView workbookViewId="0">
      <selection activeCell="K16" sqref="K16"/>
    </sheetView>
  </sheetViews>
  <sheetFormatPr defaultRowHeight="14.25"/>
  <sheetData>
    <row r="8" spans="4:8">
      <c r="D8">
        <v>20</v>
      </c>
      <c r="E8">
        <v>20</v>
      </c>
      <c r="F8">
        <v>32</v>
      </c>
      <c r="G8">
        <v>28</v>
      </c>
      <c r="H8">
        <v>100</v>
      </c>
    </row>
    <row r="9" spans="4:8">
      <c r="D9">
        <v>18.5</v>
      </c>
      <c r="E9">
        <v>19.45</v>
      </c>
      <c r="F9">
        <v>29.27</v>
      </c>
      <c r="G9">
        <v>25.02</v>
      </c>
      <c r="H9">
        <v>92.24</v>
      </c>
    </row>
    <row r="10" spans="4:8">
      <c r="D10" s="26">
        <v>0.93</v>
      </c>
      <c r="E10" s="26">
        <v>0.97</v>
      </c>
      <c r="F10" s="26">
        <v>0.91</v>
      </c>
      <c r="G10" s="26">
        <v>0.89</v>
      </c>
      <c r="H10" t="s">
        <v>121</v>
      </c>
    </row>
    <row r="12" spans="4:8">
      <c r="D12" s="27">
        <f>D9/D8*100</f>
        <v>92.5</v>
      </c>
      <c r="E12" s="27">
        <f t="shared" ref="E12:H12" si="0">E9/E8*100</f>
        <v>97.249999999999986</v>
      </c>
      <c r="F12" s="27">
        <f t="shared" si="0"/>
        <v>91.46875</v>
      </c>
      <c r="G12" s="27">
        <f t="shared" si="0"/>
        <v>89.357142857142861</v>
      </c>
      <c r="H12" s="27">
        <f t="shared" si="0"/>
        <v>92.24</v>
      </c>
    </row>
    <row r="13" spans="4:8">
      <c r="D13" s="27">
        <v>92.5</v>
      </c>
      <c r="E13" s="27">
        <v>97.249999999999986</v>
      </c>
      <c r="F13" s="27">
        <v>91.46875</v>
      </c>
      <c r="G13" s="27">
        <v>89.357142857142861</v>
      </c>
      <c r="H13" s="27">
        <v>92.24</v>
      </c>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部门专项业务费</vt:lpstr>
      <vt:lpstr>1</vt:lpstr>
      <vt:lpstr>Sheet2</vt:lpstr>
      <vt:lpstr>Sheet3</vt:lpstr>
      <vt:lpstr>'1'!Print_Titles</vt:lpstr>
      <vt:lpstr>部门专项业务费!Print_Titles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ASUS</cp:lastModifiedBy>
  <cp:lastPrinted>2020-06-18T09:39:00Z</cp:lastPrinted>
  <dcterms:created xsi:type="dcterms:W3CDTF">2008-09-11T17:22:00Z</dcterms:created>
  <dcterms:modified xsi:type="dcterms:W3CDTF">2021-08-11T10:54:26Z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7673AAF3AE1343FDBE6FE44ACC26767C</vt:lpwstr>
  </property>
  <property fmtid="{D5CDD505-2E9C-101B-9397-08002B2CF9AE}" pid="3" name="KSOProductBuildVer">
    <vt:lpwstr>2052-11.1.0.10463</vt:lpwstr>
  </property>
</Properties>
</file>